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oPeTo PC\Desktop\"/>
    </mc:Choice>
  </mc:AlternateContent>
  <bookViews>
    <workbookView xWindow="0" yWindow="0" windowWidth="21600" windowHeight="83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L36" i="1"/>
  <c r="K36" i="1"/>
  <c r="J36" i="1"/>
  <c r="I36" i="1"/>
  <c r="H36" i="1"/>
  <c r="G36" i="1"/>
  <c r="F36" i="1"/>
  <c r="E36" i="1"/>
  <c r="B5" i="1" l="1"/>
  <c r="N35" i="1"/>
  <c r="N34" i="1"/>
  <c r="N33" i="1"/>
  <c r="B35" i="1" l="1"/>
  <c r="B34" i="1"/>
  <c r="B33" i="1"/>
  <c r="B32" i="1"/>
  <c r="B31" i="1"/>
  <c r="N31" i="1" s="1"/>
  <c r="B30" i="1"/>
  <c r="N30" i="1" s="1"/>
  <c r="B29" i="1"/>
  <c r="N29" i="1" s="1"/>
  <c r="B28" i="1"/>
  <c r="N28" i="1" s="1"/>
  <c r="B27" i="1"/>
  <c r="N27" i="1" s="1"/>
  <c r="B26" i="1"/>
  <c r="N26" i="1" s="1"/>
  <c r="B25" i="1"/>
  <c r="N25" i="1" s="1"/>
  <c r="B24" i="1"/>
  <c r="N24" i="1" s="1"/>
  <c r="B23" i="1"/>
  <c r="N23" i="1" s="1"/>
  <c r="B22" i="1"/>
  <c r="N22" i="1" s="1"/>
  <c r="B21" i="1"/>
  <c r="N21" i="1" s="1"/>
  <c r="B20" i="1"/>
  <c r="N20" i="1" s="1"/>
  <c r="B19" i="1"/>
  <c r="N19" i="1" s="1"/>
  <c r="B18" i="1"/>
  <c r="N18" i="1" s="1"/>
  <c r="B17" i="1"/>
  <c r="N17" i="1" s="1"/>
  <c r="B16" i="1"/>
  <c r="N16" i="1" s="1"/>
  <c r="B15" i="1"/>
  <c r="N15" i="1" s="1"/>
  <c r="B14" i="1"/>
  <c r="N14" i="1" s="1"/>
  <c r="B13" i="1"/>
  <c r="N13" i="1" s="1"/>
  <c r="B12" i="1"/>
  <c r="N12" i="1" s="1"/>
  <c r="B11" i="1"/>
  <c r="N11" i="1" s="1"/>
  <c r="B10" i="1"/>
  <c r="N10" i="1" s="1"/>
  <c r="B9" i="1"/>
  <c r="N9" i="1" s="1"/>
  <c r="B8" i="1"/>
  <c r="N8" i="1" s="1"/>
  <c r="B7" i="1"/>
  <c r="N7" i="1" s="1"/>
  <c r="B6" i="1"/>
  <c r="N5" i="1"/>
  <c r="N6" i="1" l="1"/>
  <c r="C36" i="1"/>
  <c r="D36" i="1"/>
  <c r="N32" i="1"/>
  <c r="A33" i="1"/>
  <c r="A34" i="1"/>
  <c r="A35" i="1"/>
  <c r="D37" i="1"/>
  <c r="E37" i="1"/>
  <c r="F37" i="1"/>
  <c r="G37" i="1"/>
  <c r="H37" i="1"/>
  <c r="I37" i="1"/>
  <c r="J37" i="1"/>
  <c r="K37" i="1"/>
  <c r="L37" i="1"/>
  <c r="M37" i="1"/>
  <c r="C37" i="1"/>
  <c r="C38" i="1" l="1"/>
  <c r="E2" i="1"/>
</calcChain>
</file>

<file path=xl/sharedStrings.xml><?xml version="1.0" encoding="utf-8"?>
<sst xmlns="http://schemas.openxmlformats.org/spreadsheetml/2006/main" count="18" uniqueCount="17">
  <si>
    <t>година</t>
  </si>
  <si>
    <t>ден</t>
  </si>
  <si>
    <t>Митко</t>
  </si>
  <si>
    <t>Ники 66</t>
  </si>
  <si>
    <t>Ники 13</t>
  </si>
  <si>
    <t>Захо</t>
  </si>
  <si>
    <t>Влади</t>
  </si>
  <si>
    <t>Сашко</t>
  </si>
  <si>
    <t>Жоро</t>
  </si>
  <si>
    <t>Пепи</t>
  </si>
  <si>
    <t>Криси</t>
  </si>
  <si>
    <t>Цвети</t>
  </si>
  <si>
    <t>Юли</t>
  </si>
  <si>
    <t>Забележки:</t>
  </si>
  <si>
    <t>Раб. дни:</t>
  </si>
  <si>
    <t>дата</t>
  </si>
  <si>
    <t>Почивни:</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</si>
</sst>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8"/>
      <color theme="1"/>
      <name val="Calibri"/>
      <family val="2"/>
      <charset val="204"/>
      <scheme val="minor"/>
    </font>
    <font>
      <sz val="18"/>
      <color theme="0"/>
      <name val="Calibri"/>
      <family val="2"/>
      <charset val="204"/>
      <scheme val="minor"/>
    </font>
    <font>
      <b/>
      <sz val="11"/>
      <color theme="1"/>
      <name val="Calibri"/>
      <family val="2"/>
      <charset val="204"/>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1" fillId="0" borderId="0" xfId="0" applyFont="1"/>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left"/>
    </xf>
    <xf numFmtId="0" fontId="0" fillId="0" borderId="0" xfId="0" applyAlignment="1">
      <alignment horizontal="left"/>
    </xf>
    <xf numFmtId="0" fontId="0" fillId="0" borderId="0" xfId="0" applyAlignment="1">
      <alignment horizontal="right"/>
    </xf>
    <xf numFmtId="0" fontId="1"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
  <sheetViews>
    <sheetView tabSelected="1" topLeftCell="A4" zoomScale="80" zoomScaleNormal="80" workbookViewId="0">
      <selection activeCell="M37" sqref="M37"/>
    </sheetView>
  </sheetViews>
  <sheetFormatPr defaultRowHeight="15" x14ac:dyDescent="0.25"/>
  <cols>
    <col min="1" max="1" width="5" style="1" customWidth="1"/>
    <col min="2" max="2" width="5.140625" style="9" customWidth="1"/>
    <col min="3" max="3" width="8.42578125" style="4" customWidth="1"/>
    <col min="4" max="4" width="7.42578125" style="4" customWidth="1"/>
    <col min="5" max="5" width="8.140625" style="4" customWidth="1"/>
    <col min="6" max="6" width="7.85546875" style="4" customWidth="1"/>
    <col min="7" max="7" width="8.85546875" style="4" customWidth="1"/>
    <col min="8" max="8" width="7.42578125" style="4" customWidth="1"/>
    <col min="9" max="9" width="7.5703125" style="4" customWidth="1"/>
    <col min="10" max="10" width="8.28515625" style="4" customWidth="1"/>
    <col min="11" max="11" width="7.5703125" style="4" customWidth="1"/>
    <col min="12" max="12" width="8" style="4" customWidth="1"/>
    <col min="13" max="13" width="7.5703125" style="4" customWidth="1"/>
    <col min="14" max="14" width="13" customWidth="1"/>
    <col min="15" max="15" width="6.7109375" customWidth="1"/>
  </cols>
  <sheetData>
    <row r="1" spans="1:14" ht="15.75" thickBot="1" x14ac:dyDescent="0.3"/>
    <row r="2" spans="1:14" s="2" customFormat="1" ht="24" thickBot="1" x14ac:dyDescent="0.4">
      <c r="A2" s="3"/>
      <c r="B2" s="10"/>
      <c r="C2" s="5"/>
      <c r="D2" s="6">
        <v>2</v>
      </c>
      <c r="E2" s="7" t="str">
        <f>IF(D2=1,"ЯНУАРИ",IF(D2=2,"ФЕВРУАРИ",IF(D2=3,"МАРТ",IF(D2=4,"АПРИЛ",IF(D2=5,"МАЙ",IF(D2=6,"ЮНИ",IF(D2=7,"ЮЛИ",IF(D2=8,"АВГУСТ",IF(D2=9,"СЕПТЕМВРИ",IF(D2=10,"ОКТОМВРИ",IF(D2=11,"НОЕМВРИ",IF(D2=12,"ДЕКЕМВРИ"))))))))))))</f>
        <v>ФЕВРУАРИ</v>
      </c>
      <c r="F2" s="5"/>
      <c r="G2" s="5">
        <v>2015</v>
      </c>
      <c r="H2" s="5" t="s">
        <v>0</v>
      </c>
      <c r="I2" s="5"/>
      <c r="J2" s="5"/>
      <c r="K2" s="5"/>
      <c r="L2" s="5"/>
      <c r="M2" s="5"/>
    </row>
    <row r="4" spans="1:14" ht="15.75" thickBot="1" x14ac:dyDescent="0.3">
      <c r="A4" s="22" t="s">
        <v>15</v>
      </c>
      <c r="B4" s="11" t="s">
        <v>1</v>
      </c>
      <c r="C4" s="12" t="s">
        <v>2</v>
      </c>
      <c r="D4" s="12" t="s">
        <v>3</v>
      </c>
      <c r="E4" s="12" t="s">
        <v>4</v>
      </c>
      <c r="F4" s="12" t="s">
        <v>5</v>
      </c>
      <c r="G4" s="12" t="s">
        <v>6</v>
      </c>
      <c r="H4" s="12" t="s">
        <v>7</v>
      </c>
      <c r="I4" s="12" t="s">
        <v>8</v>
      </c>
      <c r="J4" s="12" t="s">
        <v>12</v>
      </c>
      <c r="K4" s="12" t="s">
        <v>9</v>
      </c>
      <c r="L4" s="12" t="s">
        <v>10</v>
      </c>
      <c r="M4" s="12" t="s">
        <v>11</v>
      </c>
      <c r="N4" s="4" t="s">
        <v>13</v>
      </c>
    </row>
    <row r="5" spans="1:14" ht="15.75" thickBot="1" x14ac:dyDescent="0.3">
      <c r="A5" s="16">
        <v>1</v>
      </c>
      <c r="B5" s="19" t="str">
        <f>TEXT(DATE(G2,D2,1),"ddd")</f>
        <v>нед</v>
      </c>
      <c r="C5" s="19"/>
      <c r="D5" s="17"/>
      <c r="E5" s="19"/>
      <c r="F5" s="19"/>
      <c r="G5" s="17"/>
      <c r="H5" s="19"/>
      <c r="I5" s="17"/>
      <c r="J5" s="19"/>
      <c r="K5" s="17"/>
      <c r="L5" s="19"/>
      <c r="M5" s="18"/>
      <c r="N5" t="str">
        <f t="shared" ref="N5:N32" si="0">IF(IF(OR(C5="Н",C5="Ф",C5="Ц",C5="П")=TRUE,1,0)+IF(OR(D5="Н",D5="Ф",D5="Ц",D5="П")=TRUE,1,0)+IF(OR(E5="Н",E5="Ф",E5="Ц",E5="П")=TRUE,1,0)+IF(OR(F5="Н",F5="Ф",F5="Ц",F5="П")=TRUE,1,0)+IF(OR(G5="Н",G5="Ф",G5="Ц",G5="П")=TRUE,1,0)+IF(OR(H5="Н",H5="Ф",H5="Ц",H5="П")=TRUE,1,0)+IF(OR(I5="Н",I5="Ф",I5="Ц",I5="П")=TRUE,1,0)+IF(OR(J5="Н",J5="Ф",J5="Ц",J5="П")=TRUE,1,0)=0,"Е как без техници?  ","")&amp;IF(IF(OR(C5="Н",C5="Ф",C5="Ц",C5="П")=TRUE,1,0)+IF(OR(D5="Н",D5="Ф",D5="Ц",D5="П")=TRUE,1,0)+IF(OR(E5="Н",E5="Ф",E5="Ц",E5="П")=TRUE,1,0)+IF(OR(F5="Н",F5="Ф",F5="Ц",F5="П")=TRUE,1,0)+IF(OR(G5="Н",G5="Ф",G5="Ц",G5="П")=TRUE,1,0)+IF(OR(H5="Н",H5="Ф",H5="Ц",H5="П")=TRUE,1,0)+IF(OR(I5="Н",I5="Ф",I5="Ц",I5="П")=TRUE,1,0)+IF(OR(J5="Н",J5="Ф",J5="Ц",J5="П")=TRUE,1,0)=2,"Само двама техници? ","")&amp;IF(IF(OR(C5="Н",C5="Ф",C5="Ц",C5="П")=TRUE,1,0)+IF(OR(D5="Н",D5="Ф",D5="Ц",D5="П")=TRUE,1,0)+IF(OR(E5="Н",E5="Ф",E5="Ц",E5="П")=TRUE,1,0)+IF(OR(F5="Н",F5="Ф",F5="Ц",F5="П")=TRUE,1,0)+IF(OR(G5="Н",G5="Ф",G5="Ц",G5="П")=TRUE,1,0)+IF(OR(H5="Н",H5="Ф",H5="Ц",H5="П")=TRUE,1,0)+IF(OR(I5="Н",I5="Ф",I5="Ц",I5="П")=TRUE,1,0)+IF(OR(J5="Н",J5="Ф",J5="Ц",J5="П")=TRUE,1,0)=1,"Само един техник!!!  ","")&amp;IF(AND(C5&lt;&gt;"Нсек",D5&lt;&gt;"Нсек",E5&lt;&gt;"Нсек",F5&lt;&gt;"Нсек",G5&lt;&gt;"Нсек",H5&lt;&gt;"Нсек",I5&lt;&gt;"Нсек",J5&lt;&gt;"Нсек",K5&lt;&gt;"Нсек",L5&lt;&gt;"Нсек",M5&lt;&gt;"Нсек")=TRUE,"Няма секр в Надежда. ","")&amp;IF(AND(C5&lt;&gt;"Фсек",D5&lt;&gt;"Фсек",E5&lt;&gt;"Фсек",F5&lt;&gt;"Фсек",G5&lt;&gt;"Фсек",H5&lt;&gt;"Фсек",I5&lt;&gt;"Фсек",J5&lt;&gt;"Фсек",K5&lt;&gt;"Фсек",L5&lt;&gt;"Фсек",M5&lt;&gt;"Фсек")=TRUE,"Няма секр в Фондови. ","")&amp;IF(AND(C5&lt;&gt;"Цсек",D5&lt;&gt;"Цсек",E5&lt;&gt;"Цсек",F5&lt;&gt;"Цсек",G5&lt;&gt;"Цсек",H5&lt;&gt;"Цсек",I5&lt;&gt;"Цсек",J5&lt;&gt;"Цсек",K5&lt;&gt;"Цсек",L5&lt;&gt;"Цсек",M5&lt;&gt;"Цсек",B5&lt;&gt;"нед")=TRUE,"Няма секр в Център. ","")&amp;IF(IF(C5="Нсек",1,0)+IF(D5="Нсек",1,0)+IF(E5="Нсек",1,0)+IF(F5="Нсек",1,0)+IF(G5="Нсек",1,0)+IF(H5="Нсек",1,0)+IF(I5="Нсек",1,0)+IF(J5="Нсек",1,0)+IF(K5="Нсек",1,0)+IF(L5="Нсек",1,0)+IF(M5="Нсек",1,0)&gt;1,"Повече сек в Надежда??? ","")&amp;IF(IF(C5="Фсек",1,0)+IF(D5="Фсек",1,0)+IF(E5="Фсек",1,0)+IF(F5="Фсек",1,0)+IF(G5="Фсек",1,0)+IF(H5="Фсек",1,0)+IF(I5="Фсек",1,0)+IF(J5="Фсек",1,0)+IF(K5="Фсек",1,0)+IF(L5="Фсек",1,0)+IF(M5="Фсек",1,0)&gt;1,"Повече сек в Фондови??? ","")</f>
        <v xml:space="preserve">Е как без техници?  Няма секр в Надежда. Няма секр в Фондови. </v>
      </c>
    </row>
    <row r="6" spans="1:14" ht="15.75" thickBot="1" x14ac:dyDescent="0.3">
      <c r="A6" s="16">
        <v>2</v>
      </c>
      <c r="B6" s="19" t="str">
        <f>TEXT(DATE(G2,D2,2),"ddd")</f>
        <v>пон</v>
      </c>
      <c r="C6" s="19"/>
      <c r="D6" s="17"/>
      <c r="E6" s="19"/>
      <c r="F6" s="19"/>
      <c r="G6" s="17"/>
      <c r="H6" s="19"/>
      <c r="I6" s="17"/>
      <c r="J6" s="19"/>
      <c r="K6" s="17"/>
      <c r="L6" s="19"/>
      <c r="M6" s="18"/>
      <c r="N6" t="str">
        <f t="shared" si="0"/>
        <v xml:space="preserve">Е как без техници?  Няма секр в Надежда. Няма секр в Фондови. Няма секр в Център. </v>
      </c>
    </row>
    <row r="7" spans="1:14" ht="15.75" thickBot="1" x14ac:dyDescent="0.3">
      <c r="A7" s="13">
        <v>3</v>
      </c>
      <c r="B7" s="20" t="str">
        <f>TEXT(DATE(G2,D2,3),"ddd")</f>
        <v>вт</v>
      </c>
      <c r="C7" s="19"/>
      <c r="D7" s="17"/>
      <c r="E7" s="19"/>
      <c r="F7" s="19"/>
      <c r="G7" s="17"/>
      <c r="H7" s="19"/>
      <c r="I7" s="17"/>
      <c r="J7" s="19"/>
      <c r="K7" s="17"/>
      <c r="L7" s="19"/>
      <c r="M7" s="18"/>
      <c r="N7" t="str">
        <f t="shared" si="0"/>
        <v xml:space="preserve">Е как без техници?  Няма секр в Надежда. Няма секр в Фондови. Няма секр в Център. </v>
      </c>
    </row>
    <row r="8" spans="1:14" ht="15.75" thickBot="1" x14ac:dyDescent="0.3">
      <c r="A8" s="16">
        <v>4</v>
      </c>
      <c r="B8" s="19" t="str">
        <f>TEXT(DATE(G2,D2,4),"ddd")</f>
        <v>ср</v>
      </c>
      <c r="C8" s="19"/>
      <c r="D8" s="17"/>
      <c r="E8" s="19"/>
      <c r="F8" s="19"/>
      <c r="G8" s="17"/>
      <c r="H8" s="19"/>
      <c r="I8" s="17"/>
      <c r="J8" s="19"/>
      <c r="K8" s="17"/>
      <c r="L8" s="19"/>
      <c r="M8" s="18"/>
      <c r="N8" t="str">
        <f t="shared" si="0"/>
        <v xml:space="preserve">Е как без техници?  Няма секр в Надежда. Няма секр в Фондови. Няма секр в Център. </v>
      </c>
    </row>
    <row r="9" spans="1:14" ht="15.75" thickBot="1" x14ac:dyDescent="0.3">
      <c r="A9" s="16">
        <v>5</v>
      </c>
      <c r="B9" s="19" t="str">
        <f>TEXT(DATE(G2,D2,5),"ddd")</f>
        <v>четв</v>
      </c>
      <c r="C9" s="19"/>
      <c r="D9" s="17"/>
      <c r="E9" s="19"/>
      <c r="F9" s="19"/>
      <c r="G9" s="17"/>
      <c r="H9" s="19"/>
      <c r="I9" s="17"/>
      <c r="J9" s="19"/>
      <c r="K9" s="17"/>
      <c r="L9" s="19"/>
      <c r="M9" s="18"/>
      <c r="N9" t="str">
        <f t="shared" si="0"/>
        <v xml:space="preserve">Е как без техници?  Няма секр в Надежда. Няма секр в Фондови. Няма секр в Център. </v>
      </c>
    </row>
    <row r="10" spans="1:14" ht="15.75" thickBot="1" x14ac:dyDescent="0.3">
      <c r="A10" s="16">
        <v>6</v>
      </c>
      <c r="B10" s="19" t="str">
        <f>TEXT(DATE(G2,D2,6),"ddd")</f>
        <v>пет</v>
      </c>
      <c r="C10" s="19"/>
      <c r="D10" s="17"/>
      <c r="E10" s="19"/>
      <c r="F10" s="19"/>
      <c r="G10" s="17"/>
      <c r="H10" s="19"/>
      <c r="I10" s="17"/>
      <c r="J10" s="19"/>
      <c r="K10" s="17"/>
      <c r="L10" s="19"/>
      <c r="M10" s="18"/>
      <c r="N10" t="str">
        <f t="shared" si="0"/>
        <v xml:space="preserve">Е как без техници?  Няма секр в Надежда. Няма секр в Фондови. Няма секр в Център. </v>
      </c>
    </row>
    <row r="11" spans="1:14" ht="15.75" thickBot="1" x14ac:dyDescent="0.3">
      <c r="A11" s="13">
        <v>7</v>
      </c>
      <c r="B11" s="20" t="str">
        <f>TEXT(DATE(G2,D2,7),"ddd")</f>
        <v>съб</v>
      </c>
      <c r="C11" s="19"/>
      <c r="D11" s="17"/>
      <c r="E11" s="19"/>
      <c r="F11" s="19"/>
      <c r="G11" s="17"/>
      <c r="H11" s="19"/>
      <c r="I11" s="17"/>
      <c r="J11" s="19"/>
      <c r="K11" s="17"/>
      <c r="L11" s="19"/>
      <c r="M11" s="18"/>
      <c r="N11" t="str">
        <f t="shared" si="0"/>
        <v xml:space="preserve">Е как без техници?  Няма секр в Надежда. Няма секр в Фондови. Няма секр в Център. </v>
      </c>
    </row>
    <row r="12" spans="1:14" ht="15.75" thickBot="1" x14ac:dyDescent="0.3">
      <c r="A12" s="16">
        <v>8</v>
      </c>
      <c r="B12" s="19" t="str">
        <f>TEXT(DATE(G2,D2,8),"ddd")</f>
        <v>нед</v>
      </c>
      <c r="C12" s="19"/>
      <c r="D12" s="17"/>
      <c r="E12" s="19"/>
      <c r="F12" s="19"/>
      <c r="G12" s="17"/>
      <c r="H12" s="19"/>
      <c r="I12" s="17"/>
      <c r="J12" s="19"/>
      <c r="K12" s="17"/>
      <c r="L12" s="19"/>
      <c r="M12" s="18"/>
      <c r="N12" t="str">
        <f t="shared" si="0"/>
        <v xml:space="preserve">Е как без техници?  Няма секр в Надежда. Няма секр в Фондови. </v>
      </c>
    </row>
    <row r="13" spans="1:14" ht="15.75" thickBot="1" x14ac:dyDescent="0.3">
      <c r="A13" s="13">
        <v>9</v>
      </c>
      <c r="B13" s="20" t="str">
        <f>TEXT(DATE(G2,D2,9),"ddd")</f>
        <v>пон</v>
      </c>
      <c r="C13" s="19"/>
      <c r="D13" s="17"/>
      <c r="E13" s="19"/>
      <c r="F13" s="19"/>
      <c r="G13" s="17"/>
      <c r="H13" s="19"/>
      <c r="I13" s="17"/>
      <c r="J13" s="19"/>
      <c r="K13" s="17"/>
      <c r="L13" s="19"/>
      <c r="M13" s="18"/>
      <c r="N13" t="str">
        <f t="shared" si="0"/>
        <v xml:space="preserve">Е как без техници?  Няма секр в Надежда. Няма секр в Фондови. Няма секр в Център. </v>
      </c>
    </row>
    <row r="14" spans="1:14" ht="15.75" thickBot="1" x14ac:dyDescent="0.3">
      <c r="A14" s="16">
        <v>10</v>
      </c>
      <c r="B14" s="19" t="str">
        <f>TEXT(DATE(G2,D2,10),"ddd")</f>
        <v>вт</v>
      </c>
      <c r="C14" s="19"/>
      <c r="D14" s="17"/>
      <c r="E14" s="19"/>
      <c r="F14" s="19"/>
      <c r="G14" s="17"/>
      <c r="H14" s="19"/>
      <c r="I14" s="17"/>
      <c r="J14" s="19"/>
      <c r="K14" s="17"/>
      <c r="L14" s="19"/>
      <c r="M14" s="18"/>
      <c r="N14" t="str">
        <f t="shared" si="0"/>
        <v xml:space="preserve">Е как без техници?  Няма секр в Надежда. Няма секр в Фондови. Няма секр в Център. </v>
      </c>
    </row>
    <row r="15" spans="1:14" ht="15.75" thickBot="1" x14ac:dyDescent="0.3">
      <c r="A15" s="13">
        <v>11</v>
      </c>
      <c r="B15" s="20" t="str">
        <f>TEXT(DATE(G2,D2,11),"ddd")</f>
        <v>ср</v>
      </c>
      <c r="C15" s="19"/>
      <c r="D15" s="17"/>
      <c r="E15" s="19"/>
      <c r="F15" s="19"/>
      <c r="G15" s="17"/>
      <c r="H15" s="19"/>
      <c r="I15" s="17"/>
      <c r="J15" s="19"/>
      <c r="K15" s="17"/>
      <c r="L15" s="19"/>
      <c r="M15" s="18"/>
      <c r="N15" t="str">
        <f t="shared" si="0"/>
        <v xml:space="preserve">Е как без техници?  Няма секр в Надежда. Няма секр в Фондови. Няма секр в Център. </v>
      </c>
    </row>
    <row r="16" spans="1:14" ht="15.75" thickBot="1" x14ac:dyDescent="0.3">
      <c r="A16" s="16">
        <v>12</v>
      </c>
      <c r="B16" s="19" t="str">
        <f>TEXT(DATE(G2,D2,12),"ddd")</f>
        <v>четв</v>
      </c>
      <c r="C16" s="19"/>
      <c r="D16" s="17"/>
      <c r="E16" s="19"/>
      <c r="F16" s="19"/>
      <c r="G16" s="17"/>
      <c r="H16" s="19"/>
      <c r="I16" s="17"/>
      <c r="J16" s="19"/>
      <c r="K16" s="17"/>
      <c r="L16" s="19"/>
      <c r="M16" s="18"/>
      <c r="N16" t="str">
        <f t="shared" si="0"/>
        <v xml:space="preserve">Е как без техници?  Няма секр в Надежда. Няма секр в Фондови. Няма секр в Център. </v>
      </c>
    </row>
    <row r="17" spans="1:14" ht="15.75" thickBot="1" x14ac:dyDescent="0.3">
      <c r="A17" s="13">
        <v>13</v>
      </c>
      <c r="B17" s="20" t="str">
        <f>TEXT(DATE(G2,D2,13),"ddd")</f>
        <v>пет</v>
      </c>
      <c r="C17" s="19"/>
      <c r="D17" s="17"/>
      <c r="E17" s="19"/>
      <c r="F17" s="19"/>
      <c r="G17" s="17"/>
      <c r="H17" s="19"/>
      <c r="I17" s="17"/>
      <c r="J17" s="19"/>
      <c r="K17" s="17"/>
      <c r="L17" s="19"/>
      <c r="M17" s="18"/>
      <c r="N17" t="str">
        <f t="shared" si="0"/>
        <v xml:space="preserve">Е как без техници?  Няма секр в Надежда. Няма секр в Фондови. Няма секр в Център. </v>
      </c>
    </row>
    <row r="18" spans="1:14" ht="15.75" thickBot="1" x14ac:dyDescent="0.3">
      <c r="A18" s="16">
        <v>14</v>
      </c>
      <c r="B18" s="19" t="str">
        <f>TEXT(DATE(G2,D2,14),"ddd")</f>
        <v>съб</v>
      </c>
      <c r="C18" s="19"/>
      <c r="D18" s="17"/>
      <c r="E18" s="19"/>
      <c r="F18" s="19"/>
      <c r="G18" s="17"/>
      <c r="H18" s="19"/>
      <c r="I18" s="17"/>
      <c r="J18" s="19"/>
      <c r="K18" s="17"/>
      <c r="L18" s="19"/>
      <c r="M18" s="18"/>
      <c r="N18" t="str">
        <f t="shared" si="0"/>
        <v xml:space="preserve">Е как без техници?  Няма секр в Надежда. Няма секр в Фондови. Няма секр в Център. </v>
      </c>
    </row>
    <row r="19" spans="1:14" ht="15.75" thickBot="1" x14ac:dyDescent="0.3">
      <c r="A19" s="13">
        <v>15</v>
      </c>
      <c r="B19" s="20" t="str">
        <f>TEXT(DATE(G2,D2,15),"ddd")</f>
        <v>нед</v>
      </c>
      <c r="C19" s="19"/>
      <c r="D19" s="17"/>
      <c r="E19" s="19"/>
      <c r="F19" s="19"/>
      <c r="G19" s="17"/>
      <c r="H19" s="19"/>
      <c r="I19" s="17"/>
      <c r="J19" s="19"/>
      <c r="K19" s="17"/>
      <c r="L19" s="19"/>
      <c r="M19" s="18"/>
      <c r="N19" t="str">
        <f t="shared" si="0"/>
        <v xml:space="preserve">Е как без техници?  Няма секр в Надежда. Няма секр в Фондови. </v>
      </c>
    </row>
    <row r="20" spans="1:14" ht="15.75" thickBot="1" x14ac:dyDescent="0.3">
      <c r="A20" s="16">
        <v>16</v>
      </c>
      <c r="B20" s="19" t="str">
        <f>TEXT(DATE(G2,D2,16),"ddd")</f>
        <v>пон</v>
      </c>
      <c r="C20" s="19"/>
      <c r="D20" s="17"/>
      <c r="E20" s="19"/>
      <c r="F20" s="19"/>
      <c r="G20" s="17"/>
      <c r="H20" s="19"/>
      <c r="I20" s="17"/>
      <c r="J20" s="19"/>
      <c r="K20" s="17"/>
      <c r="L20" s="19"/>
      <c r="M20" s="18"/>
      <c r="N20" t="str">
        <f t="shared" si="0"/>
        <v xml:space="preserve">Е как без техници?  Няма секр в Надежда. Няма секр в Фондови. Няма секр в Център. </v>
      </c>
    </row>
    <row r="21" spans="1:14" ht="15.75" thickBot="1" x14ac:dyDescent="0.3">
      <c r="A21" s="13">
        <v>17</v>
      </c>
      <c r="B21" s="20" t="str">
        <f>TEXT(DATE(G2,D2,17),"ddd")</f>
        <v>вт</v>
      </c>
      <c r="C21" s="19"/>
      <c r="D21" s="17"/>
      <c r="E21" s="19"/>
      <c r="F21" s="19"/>
      <c r="G21" s="17"/>
      <c r="H21" s="19"/>
      <c r="I21" s="17"/>
      <c r="J21" s="19"/>
      <c r="K21" s="17"/>
      <c r="L21" s="19"/>
      <c r="M21" s="18"/>
      <c r="N21" t="str">
        <f t="shared" si="0"/>
        <v xml:space="preserve">Е как без техници?  Няма секр в Надежда. Няма секр в Фондови. Няма секр в Център. </v>
      </c>
    </row>
    <row r="22" spans="1:14" ht="15.75" thickBot="1" x14ac:dyDescent="0.3">
      <c r="A22" s="16">
        <v>18</v>
      </c>
      <c r="B22" s="19" t="str">
        <f>TEXT(DATE(G2,D2,18),"ddd")</f>
        <v>ср</v>
      </c>
      <c r="C22" s="19"/>
      <c r="D22" s="17"/>
      <c r="E22" s="19"/>
      <c r="F22" s="19"/>
      <c r="G22" s="17"/>
      <c r="H22" s="19"/>
      <c r="I22" s="17"/>
      <c r="J22" s="19"/>
      <c r="K22" s="17"/>
      <c r="L22" s="19"/>
      <c r="M22" s="18"/>
      <c r="N22" t="str">
        <f t="shared" si="0"/>
        <v xml:space="preserve">Е как без техници?  Няма секр в Надежда. Няма секр в Фондови. Няма секр в Център. </v>
      </c>
    </row>
    <row r="23" spans="1:14" ht="15.75" thickBot="1" x14ac:dyDescent="0.3">
      <c r="A23" s="13">
        <v>19</v>
      </c>
      <c r="B23" s="20" t="str">
        <f>TEXT(DATE(G2,D2,19),"ddd")</f>
        <v>четв</v>
      </c>
      <c r="C23" s="19"/>
      <c r="D23" s="17"/>
      <c r="E23" s="19"/>
      <c r="F23" s="19"/>
      <c r="G23" s="17"/>
      <c r="H23" s="19"/>
      <c r="I23" s="17"/>
      <c r="J23" s="19"/>
      <c r="K23" s="17"/>
      <c r="L23" s="19"/>
      <c r="M23" s="18"/>
      <c r="N23" t="str">
        <f t="shared" si="0"/>
        <v xml:space="preserve">Е как без техници?  Няма секр в Надежда. Няма секр в Фондови. Няма секр в Център. </v>
      </c>
    </row>
    <row r="24" spans="1:14" ht="15.75" thickBot="1" x14ac:dyDescent="0.3">
      <c r="A24" s="16">
        <v>20</v>
      </c>
      <c r="B24" s="19" t="str">
        <f>TEXT(DATE(G2,D2,20),"ddd")</f>
        <v>пет</v>
      </c>
      <c r="C24" s="19"/>
      <c r="D24" s="17"/>
      <c r="E24" s="19"/>
      <c r="F24" s="19"/>
      <c r="G24" s="17"/>
      <c r="H24" s="19"/>
      <c r="I24" s="17"/>
      <c r="J24" s="19"/>
      <c r="K24" s="17"/>
      <c r="L24" s="19"/>
      <c r="M24" s="18"/>
      <c r="N24" t="str">
        <f t="shared" si="0"/>
        <v xml:space="preserve">Е как без техници?  Няма секр в Надежда. Няма секр в Фондови. Няма секр в Център. </v>
      </c>
    </row>
    <row r="25" spans="1:14" ht="15.75" thickBot="1" x14ac:dyDescent="0.3">
      <c r="A25" s="13">
        <v>21</v>
      </c>
      <c r="B25" s="20" t="str">
        <f>TEXT(DATE(G2,D2,21),"ddd")</f>
        <v>съб</v>
      </c>
      <c r="C25" s="19"/>
      <c r="D25" s="17"/>
      <c r="E25" s="19"/>
      <c r="F25" s="19"/>
      <c r="G25" s="17"/>
      <c r="H25" s="19"/>
      <c r="I25" s="17"/>
      <c r="J25" s="19"/>
      <c r="K25" s="17"/>
      <c r="L25" s="19"/>
      <c r="M25" s="18"/>
      <c r="N25" t="str">
        <f t="shared" si="0"/>
        <v xml:space="preserve">Е как без техници?  Няма секр в Надежда. Няма секр в Фондови. Няма секр в Център. </v>
      </c>
    </row>
    <row r="26" spans="1:14" ht="15.75" thickBot="1" x14ac:dyDescent="0.3">
      <c r="A26" s="16">
        <v>22</v>
      </c>
      <c r="B26" s="19" t="str">
        <f>TEXT(DATE(G2,D2,22),"ddd")</f>
        <v>нед</v>
      </c>
      <c r="C26" s="19"/>
      <c r="D26" s="17"/>
      <c r="E26" s="19"/>
      <c r="F26" s="19"/>
      <c r="G26" s="17"/>
      <c r="H26" s="19"/>
      <c r="I26" s="17"/>
      <c r="J26" s="19"/>
      <c r="K26" s="17"/>
      <c r="L26" s="19"/>
      <c r="M26" s="18"/>
      <c r="N26" t="str">
        <f t="shared" si="0"/>
        <v xml:space="preserve">Е как без техници?  Няма секр в Надежда. Няма секр в Фондови. </v>
      </c>
    </row>
    <row r="27" spans="1:14" ht="15.75" thickBot="1" x14ac:dyDescent="0.3">
      <c r="A27" s="13">
        <v>23</v>
      </c>
      <c r="B27" s="20" t="str">
        <f>TEXT(DATE(G2,D2,23),"ddd")</f>
        <v>пон</v>
      </c>
      <c r="C27" s="19"/>
      <c r="D27" s="17"/>
      <c r="E27" s="19"/>
      <c r="F27" s="19"/>
      <c r="G27" s="17"/>
      <c r="H27" s="19"/>
      <c r="I27" s="17"/>
      <c r="J27" s="19"/>
      <c r="K27" s="17"/>
      <c r="L27" s="19"/>
      <c r="M27" s="18"/>
      <c r="N27" t="str">
        <f t="shared" si="0"/>
        <v xml:space="preserve">Е как без техници?  Няма секр в Надежда. Няма секр в Фондови. Няма секр в Център. </v>
      </c>
    </row>
    <row r="28" spans="1:14" ht="15.75" thickBot="1" x14ac:dyDescent="0.3">
      <c r="A28" s="16">
        <v>24</v>
      </c>
      <c r="B28" s="19" t="str">
        <f>TEXT(DATE(G2,D2,24),"ddd")</f>
        <v>вт</v>
      </c>
      <c r="C28" s="19"/>
      <c r="D28" s="17"/>
      <c r="E28" s="19"/>
      <c r="F28" s="19"/>
      <c r="G28" s="17"/>
      <c r="H28" s="19"/>
      <c r="I28" s="17"/>
      <c r="J28" s="19"/>
      <c r="K28" s="17"/>
      <c r="L28" s="19"/>
      <c r="M28" s="18"/>
      <c r="N28" t="str">
        <f t="shared" si="0"/>
        <v xml:space="preserve">Е как без техници?  Няма секр в Надежда. Няма секр в Фондови. Няма секр в Център. </v>
      </c>
    </row>
    <row r="29" spans="1:14" ht="15.75" thickBot="1" x14ac:dyDescent="0.3">
      <c r="A29" s="13">
        <v>25</v>
      </c>
      <c r="B29" s="20" t="str">
        <f>TEXT(DATE(G2,D2,25),"ddd")</f>
        <v>ср</v>
      </c>
      <c r="C29" s="19"/>
      <c r="D29" s="17"/>
      <c r="E29" s="19"/>
      <c r="F29" s="19"/>
      <c r="G29" s="17"/>
      <c r="H29" s="19"/>
      <c r="I29" s="17"/>
      <c r="J29" s="19"/>
      <c r="K29" s="17"/>
      <c r="L29" s="19"/>
      <c r="M29" s="18"/>
      <c r="N29" t="str">
        <f t="shared" si="0"/>
        <v xml:space="preserve">Е как без техници?  Няма секр в Надежда. Няма секр в Фондови. Няма секр в Център. </v>
      </c>
    </row>
    <row r="30" spans="1:14" ht="15.75" thickBot="1" x14ac:dyDescent="0.3">
      <c r="A30" s="16">
        <v>26</v>
      </c>
      <c r="B30" s="19" t="str">
        <f>TEXT(DATE(G2,D2,26),"ddd")</f>
        <v>четв</v>
      </c>
      <c r="C30" s="19"/>
      <c r="D30" s="17"/>
      <c r="E30" s="19"/>
      <c r="F30" s="19"/>
      <c r="G30" s="17"/>
      <c r="H30" s="19"/>
      <c r="I30" s="17"/>
      <c r="J30" s="19"/>
      <c r="K30" s="17"/>
      <c r="L30" s="19"/>
      <c r="M30" s="18"/>
      <c r="N30" t="str">
        <f t="shared" si="0"/>
        <v xml:space="preserve">Е как без техници?  Няма секр в Надежда. Няма секр в Фондови. Няма секр в Център. </v>
      </c>
    </row>
    <row r="31" spans="1:14" ht="15.75" thickBot="1" x14ac:dyDescent="0.3">
      <c r="A31" s="13">
        <v>27</v>
      </c>
      <c r="B31" s="20" t="str">
        <f>TEXT(DATE(G2,D2,27),"ddd")</f>
        <v>пет</v>
      </c>
      <c r="C31" s="19"/>
      <c r="D31" s="17"/>
      <c r="E31" s="19"/>
      <c r="F31" s="19"/>
      <c r="G31" s="17"/>
      <c r="H31" s="19"/>
      <c r="I31" s="17"/>
      <c r="J31" s="19"/>
      <c r="K31" s="17"/>
      <c r="L31" s="19"/>
      <c r="M31" s="18"/>
      <c r="N31" t="str">
        <f t="shared" si="0"/>
        <v xml:space="preserve">Е как без техници?  Няма секр в Надежда. Няма секр в Фондови. Няма секр в Център. </v>
      </c>
    </row>
    <row r="32" spans="1:14" ht="15.75" thickBot="1" x14ac:dyDescent="0.3">
      <c r="A32" s="16">
        <v>28</v>
      </c>
      <c r="B32" s="19" t="str">
        <f>TEXT(DATE(G2,D2,28),"ddd")</f>
        <v>съб</v>
      </c>
      <c r="C32" s="19"/>
      <c r="D32" s="17"/>
      <c r="E32" s="19"/>
      <c r="F32" s="19"/>
      <c r="G32" s="17"/>
      <c r="H32" s="19"/>
      <c r="I32" s="17"/>
      <c r="J32" s="19"/>
      <c r="K32" s="17"/>
      <c r="L32" s="19"/>
      <c r="M32" s="18"/>
      <c r="N32" t="str">
        <f t="shared" si="0"/>
        <v xml:space="preserve">Е как без техници?  Няма секр в Надежда. Няма секр в Фондови. Няма секр в Център. </v>
      </c>
    </row>
    <row r="33" spans="1:14" ht="15.75" thickBot="1" x14ac:dyDescent="0.3">
      <c r="A33" s="13" t="str">
        <f>IF(DAY(DATE(G2,D2+1,0))&gt;28,"29","")</f>
        <v/>
      </c>
      <c r="B33" s="20" t="str">
        <f>TEXT(IF(DAY(DATE(G2,D2+1,0))&gt;28,DATE(G2,D2,29),""),"ddd")</f>
        <v/>
      </c>
      <c r="C33" s="19"/>
      <c r="D33" s="17"/>
      <c r="E33" s="19"/>
      <c r="F33" s="19"/>
      <c r="G33" s="17"/>
      <c r="H33" s="19"/>
      <c r="I33" s="17"/>
      <c r="J33" s="19"/>
      <c r="K33" s="17"/>
      <c r="L33" s="19"/>
      <c r="M33" s="18"/>
      <c r="N33" t="str">
        <f>IF(DAY(DATE(G2,D2+1,0))&gt;28,IF(IF(OR(C33="Н",C33="Ф",C33="Ц",C33="П")=TRUE,1,0)+IF(OR(D33="Н",D33="Ф",D33="Ц",D33="П")=TRUE,1,0)+IF(OR(E33="Н",E33="Ф",E33="Ц",E33="П")=TRUE,1,0)+IF(OR(F33="Н",F33="Ф",F33="Ц",F33="П")=TRUE,1,0)+IF(OR(G33="Н",G33="Ф",G33="Ц",G33="П")=TRUE,1,0)+IF(OR(H33="Н",H33="Ф",H33="Ц",H33="П")=TRUE,1,0)+IF(OR(I33="Н",I33="Ф",I33="Ц",I33="П")=TRUE,1,0)+IF(OR(J33="Н",J33="Ф",J33="Ц",J33="П")=TRUE,1,0)=0,"Е как без техници?  ","")&amp;IF(IF(OR(C33="Н",C33="Ф",C33="Ц",C33="П")=TRUE,1,0)+IF(OR(D33="Н",D33="Ф",D33="Ц",D33="П")=TRUE,1,0)+IF(OR(E33="Н",E33="Ф",E33="Ц",E33="П")=TRUE,1,0)+IF(OR(F33="Н",F33="Ф",F33="Ц",F33="П")=TRUE,1,0)+IF(OR(G33="Н",G33="Ф",G33="Ц",G33="П")=TRUE,1,0)+IF(OR(H33="Н",H33="Ф",H33="Ц",H33="П")=TRUE,1,0)+IF(OR(I33="Н",I33="Ф",I33="Ц",I33="П")=TRUE,1,0)+IF(OR(J33="Н",J33="Ф",J33="Ц",J33="П")=TRUE,1,0)=2,"Само двама техници? ","")&amp;IF(IF(OR(C33="Н",C33="Ф",C33="Ц",C33="П")=TRUE,1,0)+IF(OR(D33="Н",D33="Ф",D33="Ц",D33="П")=TRUE,1,0)+IF(OR(E33="Н",E33="Ф",E33="Ц",E33="П")=TRUE,1,0)+IF(OR(F33="Н",F33="Ф",F33="Ц",F33="П")=TRUE,1,0)+IF(OR(G33="Н",G33="Ф",G33="Ц",G33="П")=TRUE,1,0)+IF(OR(H33="Н",H33="Ф",H33="Ц",H33="П")=TRUE,1,0)+IF(OR(I33="Н",I33="Ф",I33="Ц",I33="П")=TRUE,1,0)+IF(OR(J33="Н",J33="Ф",J33="Ц",J33="П")=TRUE,1,0)=1,"Само един техник!!!  ","")&amp;IF(AND(C33&lt;&gt;"Нсек",D33&lt;&gt;"Нсек",E33&lt;&gt;"Нсек",F33&lt;&gt;"Нсек",G33&lt;&gt;"Нсек",H33&lt;&gt;"Нсек",I33&lt;&gt;"Нсек",J33&lt;&gt;"Нсек",K33&lt;&gt;"Нсек",L33&lt;&gt;"Нсек",M33&lt;&gt;"Нсек")=TRUE,"Няма секр в Надежда. ","")&amp;IF(AND(C33&lt;&gt;"Фсек",D33&lt;&gt;"Фсек",E33&lt;&gt;"Фсек",F33&lt;&gt;"Фсек",G33&lt;&gt;"Фсек",H33&lt;&gt;"Фсек",I33&lt;&gt;"Фсек",J33&lt;&gt;"Фсек",K33&lt;&gt;"Фсек",L33&lt;&gt;"Фсек",M33&lt;&gt;"Фсек")=TRUE,"Няма секр в Фондови. ","")&amp;IF(AND(C33&lt;&gt;"Цсек",D33&lt;&gt;"Цсек",E33&lt;&gt;"Цсек",F33&lt;&gt;"Цсек",G33&lt;&gt;"Цсек",H33&lt;&gt;"Цсек",I33&lt;&gt;"Цсек",J33&lt;&gt;"Цсек",K33&lt;&gt;"Цсек",L33&lt;&gt;"Цсек",M33&lt;&gt;"Цсек",B33&lt;&gt;"нед")=TRUE,"Няма секр в Център. ","")&amp;IF(IF(C33="Нсек",1,0)+IF(D33="Нсек",1,0)+IF(E33="Нсек",1,0)+IF(F33="Нсек",1,0)+IF(G33="Нсек",1,0)+IF(H33="Нсек",1,0)+IF(I33="Нсек",1,0)+IF(J33="Нсек",1,0)+IF(K33="Нсек",1,0)+IF(L33="Нсек",1,0)+IF(M33="Нсек",1,0)&gt;1,"Повече сек в Надежда??? ","")&amp;IF(IF(C33="Фсек",1,0)+IF(D33="Фсек",1,0)+IF(E33="Фсек",1,0)+IF(F33="Фсек",1,0)+IF(G33="Фсек",1,0)+IF(H33="Фсек",1,0)+IF(I33="Фсек",1,0)+IF(J33="Фсек",1,0)+IF(K33="Фсек",1,0)+IF(L33="Фсек",1,0)+IF(M33="Фсек",1,0)&gt;1,"Повече сек в Фондови??? ",""),"")</f>
        <v/>
      </c>
    </row>
    <row r="34" spans="1:14" ht="15.75" thickBot="1" x14ac:dyDescent="0.3">
      <c r="A34" s="16" t="str">
        <f>IF(DAY(DATE(G2,D2+1,0))&gt;29,"30","")</f>
        <v/>
      </c>
      <c r="B34" s="19" t="str">
        <f>TEXT(IF(DAY(DATE(G2,D2+1,0))&gt;29,DATE(G2,D2,30),""),"ddd")</f>
        <v/>
      </c>
      <c r="C34" s="19"/>
      <c r="D34" s="17"/>
      <c r="E34" s="19"/>
      <c r="F34" s="19"/>
      <c r="G34" s="17"/>
      <c r="H34" s="19"/>
      <c r="I34" s="17"/>
      <c r="J34" s="19"/>
      <c r="K34" s="17"/>
      <c r="L34" s="19"/>
      <c r="M34" s="18"/>
      <c r="N34" t="str">
        <f>IF(DAY(DATE(G2,D2+1,0))&gt;29,IF(IF(OR(C34="Н",C34="Ф",C34="Ц",C34="П")=TRUE,1,0)+IF(OR(D34="Н",D34="Ф",D34="Ц",D34="П")=TRUE,1,0)+IF(OR(E34="Н",E34="Ф",E34="Ц",E34="П")=TRUE,1,0)+IF(OR(F34="Н",F34="Ф",F34="Ц",F34="П")=TRUE,1,0)+IF(OR(G34="Н",G34="Ф",G34="Ц",G34="П")=TRUE,1,0)+IF(OR(H34="Н",H34="Ф",H34="Ц",H34="П")=TRUE,1,0)+IF(OR(I34="Н",I34="Ф",I34="Ц",I34="П")=TRUE,1,0)+IF(OR(J34="Н",J34="Ф",J34="Ц",J34="П")=TRUE,1,0)=0,"Е как без техници?  ","")&amp;IF(IF(OR(C34="Н",C34="Ф",C34="Ц",C34="П")=TRUE,1,0)+IF(OR(D34="Н",D34="Ф",D34="Ц",D34="П")=TRUE,1,0)+IF(OR(E34="Н",E34="Ф",E34="Ц",E34="П")=TRUE,1,0)+IF(OR(F34="Н",F34="Ф",F34="Ц",F34="П")=TRUE,1,0)+IF(OR(G34="Н",G34="Ф",G34="Ц",G34="П")=TRUE,1,0)+IF(OR(H34="Н",H34="Ф",H34="Ц",H34="П")=TRUE,1,0)+IF(OR(I34="Н",I34="Ф",I34="Ц",I34="П")=TRUE,1,0)+IF(OR(J34="Н",J34="Ф",J34="Ц",J34="П")=TRUE,1,0)=2,"Само двама техници? ","")&amp;IF(IF(OR(C34="Н",C34="Ф",C34="Ц",C34="П")=TRUE,1,0)+IF(OR(D34="Н",D34="Ф",D34="Ц",D34="П")=TRUE,1,0)+IF(OR(E34="Н",E34="Ф",E34="Ц",E34="П")=TRUE,1,0)+IF(OR(F34="Н",F34="Ф",F34="Ц",F34="П")=TRUE,1,0)+IF(OR(G34="Н",G34="Ф",G34="Ц",G34="П")=TRUE,1,0)+IF(OR(H34="Н",H34="Ф",H34="Ц",H34="П")=TRUE,1,0)+IF(OR(I34="Н",I34="Ф",I34="Ц",I34="П")=TRUE,1,0)+IF(OR(J34="Н",J34="Ф",J34="Ц",J34="П")=TRUE,1,0)=1,"Само един техник!!!  ","")&amp;IF(AND(C34&lt;&gt;"Нсек",D34&lt;&gt;"Нсек",E34&lt;&gt;"Нсек",F34&lt;&gt;"Нсек",G34&lt;&gt;"Нсек",H34&lt;&gt;"Нсек",I34&lt;&gt;"Нсек",J34&lt;&gt;"Нсек",K34&lt;&gt;"Нсек",L34&lt;&gt;"Нсек",M34&lt;&gt;"Нсек")=TRUE,"Няма секр в Надежда. ","")&amp;IF(AND(C34&lt;&gt;"Фсек",D34&lt;&gt;"Фсек",E34&lt;&gt;"Фсек",F34&lt;&gt;"Фсек",G34&lt;&gt;"Фсек",H34&lt;&gt;"Фсек",I34&lt;&gt;"Фсек",J34&lt;&gt;"Фсек",K34&lt;&gt;"Фсек",L34&lt;&gt;"Фсек",M34&lt;&gt;"Фсек")=TRUE,"Няма секр в Фондови. ","")&amp;IF(AND(C34&lt;&gt;"Цсек",D34&lt;&gt;"Цсек",E34&lt;&gt;"Цсек",F34&lt;&gt;"Цсек",G34&lt;&gt;"Цсек",H34&lt;&gt;"Цсек",I34&lt;&gt;"Цсек",J34&lt;&gt;"Цсек",K34&lt;&gt;"Цсек",L34&lt;&gt;"Цсек",M34&lt;&gt;"Цсек",B34&lt;&gt;"нед")=TRUE,"Няма секр в Център. ","")&amp;IF(IF(C34="Нсек",1,0)+IF(D34="Нсек",1,0)+IF(E34="Нсек",1,0)+IF(F34="Нсек",1,0)+IF(G34="Нсек",1,0)+IF(H34="Нсек",1,0)+IF(I34="Нсек",1,0)+IF(J34="Нсек",1,0)+IF(K34="Нсек",1,0)+IF(L34="Нсек",1,0)+IF(M34="Нсек",1,0)&gt;1,"Повече сек в Надежда??? ","")&amp;IF(IF(C34="Фсек",1,0)+IF(D34="Фсек",1,0)+IF(E34="Фсек",1,0)+IF(F34="Фсек",1,0)+IF(G34="Фсек",1,0)+IF(H34="Фсек",1,0)+IF(I34="Фсек",1,0)+IF(J34="Фсек",1,0)+IF(K34="Фсек",1,0)+IF(L34="Фсек",1,0)+IF(M34="Фсек",1,0)&gt;1,"Повече сек в Фондови??? ",""),"")</f>
        <v/>
      </c>
    </row>
    <row r="35" spans="1:14" ht="15.75" thickBot="1" x14ac:dyDescent="0.3">
      <c r="A35" s="14" t="str">
        <f>IF(DAY(DATE(G2,D2+1,0))&gt;30,"31","")</f>
        <v/>
      </c>
      <c r="B35" s="21" t="str">
        <f>TEXT(IF(DAY(DATE(G2,D2+1,0))&gt;30,DATE(G2,D2,31),""),"ddd")</f>
        <v/>
      </c>
      <c r="C35" s="19"/>
      <c r="D35" s="17"/>
      <c r="E35" s="19"/>
      <c r="F35" s="19"/>
      <c r="G35" s="17"/>
      <c r="H35" s="19"/>
      <c r="I35" s="17"/>
      <c r="J35" s="19"/>
      <c r="K35" s="17"/>
      <c r="L35" s="19"/>
      <c r="M35" s="18"/>
      <c r="N35" t="str">
        <f>IF(DAY(DATE(G2,D2+1,0))&gt;30,IF(IF(OR(C35="Н",C35="Ф",C35="Ц",C35="П")=TRUE,1,0)+IF(OR(D35="Н",D35="Ф",D35="Ц",D35="П")=TRUE,1,0)+IF(OR(E35="Н",E35="Ф",E35="Ц",E35="П")=TRUE,1,0)+IF(OR(F35="Н",F35="Ф",F35="Ц",F35="П")=TRUE,1,0)+IF(OR(G35="Н",G35="Ф",G35="Ц",G35="П")=TRUE,1,0)+IF(OR(H35="Н",H35="Ф",H35="Ц",H35="П")=TRUE,1,0)+IF(OR(I35="Н",I35="Ф",I35="Ц",I35="П")=TRUE,1,0)+IF(OR(J35="Н",J35="Ф",J35="Ц",J35="П")=TRUE,1,0)=0,"Е как без техници?  ","")&amp;IF(IF(OR(C35="Н",C35="Ф",C35="Ц",C35="П")=TRUE,1,0)+IF(OR(D35="Н",D35="Ф",D35="Ц",D35="П")=TRUE,1,0)+IF(OR(E35="Н",E35="Ф",E35="Ц",E35="П")=TRUE,1,0)+IF(OR(F35="Н",F35="Ф",F35="Ц",F35="П")=TRUE,1,0)+IF(OR(G35="Н",G35="Ф",G35="Ц",G35="П")=TRUE,1,0)+IF(OR(H35="Н",H35="Ф",H35="Ц",H35="П")=TRUE,1,0)+IF(OR(I35="Н",I35="Ф",I35="Ц",I35="П")=TRUE,1,0)+IF(OR(J35="Н",J35="Ф",J35="Ц",J35="П")=TRUE,1,0)=2,"Само двама техници? ","")&amp;IF(IF(OR(C35="Н",C35="Ф",C35="Ц",C35="П")=TRUE,1,0)+IF(OR(D35="Н",D35="Ф",D35="Ц",D35="П")=TRUE,1,0)+IF(OR(E35="Н",E35="Ф",E35="Ц",E35="П")=TRUE,1,0)+IF(OR(F35="Н",F35="Ф",F35="Ц",F35="П")=TRUE,1,0)+IF(OR(G35="Н",G35="Ф",G35="Ц",G35="П")=TRUE,1,0)+IF(OR(H35="Н",H35="Ф",H35="Ц",H35="П")=TRUE,1,0)+IF(OR(I35="Н",I35="Ф",I35="Ц",I35="П")=TRUE,1,0)+IF(OR(J35="Н",J35="Ф",J35="Ц",J35="П")=TRUE,1,0)=1,"Само един техник!!!  ","")&amp;IF(AND(C35&lt;&gt;"Нсек",D35&lt;&gt;"Нсек",E35&lt;&gt;"Нсек",F35&lt;&gt;"Нсек",G35&lt;&gt;"Нсек",H35&lt;&gt;"Нсек",I35&lt;&gt;"Нсек",J35&lt;&gt;"Нсек",K35&lt;&gt;"Нсек",L35&lt;&gt;"Нсек",M35&lt;&gt;"Нсек")=TRUE,"Няма секр в Надежда. ","")&amp;IF(AND(C35&lt;&gt;"Фсек",D35&lt;&gt;"Фсек",E35&lt;&gt;"Фсек",F35&lt;&gt;"Фсек",G35&lt;&gt;"Фсек",H35&lt;&gt;"Фсек",I35&lt;&gt;"Фсек",J35&lt;&gt;"Фсек",K35&lt;&gt;"Фсек",L35&lt;&gt;"Фсек",M35&lt;&gt;"Фсек")=TRUE,"Няма секр в Фондови. ","")&amp;IF(AND(C35&lt;&gt;"Цсек",D35&lt;&gt;"Цсек",E35&lt;&gt;"Цсек",F35&lt;&gt;"Цсек",G35&lt;&gt;"Цсек",H35&lt;&gt;"Цсек",I35&lt;&gt;"Цсек",J35&lt;&gt;"Цсек",K35&lt;&gt;"Цсек",L35&lt;&gt;"Цсек",M35&lt;&gt;"Цсек",B35&lt;&gt;"нед")=TRUE,"Няма секр в Център. ","")&amp;IF(IF(C35="Нсек",1,0)+IF(D35="Нсек",1,0)+IF(E35="Нсек",1,0)+IF(F35="Нсек",1,0)+IF(G35="Нсек",1,0)+IF(H35="Нсек",1,0)+IF(I35="Нсек",1,0)+IF(J35="Нсек",1,0)+IF(K35="Нсек",1,0)+IF(L35="Нсек",1,0)+IF(M35="Нсек",1,0)&gt;1,"Повече сек в Надежда??? ","")&amp;IF(IF(C35="Фсек",1,0)+IF(D35="Фсек",1,0)+IF(E35="Фсек",1,0)+IF(F35="Фсек",1,0)+IF(G35="Фсек",1,0)+IF(H35="Фсек",1,0)+IF(I35="Фсек",1,0)+IF(J35="Фсек",1,0)+IF(K35="Фсек",1,0)+IF(L35="Фсек",1,0)+IF(M35="Фсек",1,0)&gt;1,"Повече сек в Фондови??? ",""),"")</f>
        <v/>
      </c>
    </row>
    <row r="36" spans="1:14" x14ac:dyDescent="0.25">
      <c r="A36" s="15" t="s">
        <v>16</v>
      </c>
      <c r="C36" s="4" t="str">
        <f>IF(AND(B5="съб",C5="")=FALSE,0,1)+IF(AND(B6="съб",C6="")=FALSE,0,1)+IF(AND(B7="съб",C7="")=FALSE,0,1)+IF(AND(B8="съб",C8="")=FALSE,0,1)+IF(AND(B9="съб",C9="")=FALSE,0,1)+IF(AND(B10="съб",C10="")=FALSE,0,1)+IF(AND(B11="съб",C11="")=FALSE,0,1)+IF(AND(B12="съб",C12="")=FALSE,0,1)+IF(AND(B13="съб",C13="")=FALSE,0,1)+IF(AND(B14="съб",C14="")=FALSE,0,1)+IF(AND(B15="съб",C15="")=FALSE,0,1)+IF(AND(B16="съб",C16="")=FALSE,0,1)+IF(AND(B17="съб",C17="")=FALSE,0,1)+IF(AND(B18="съб",C18="")=FALSE,0,1)+IF(AND(B19="съб",C19="")=FALSE,0,1)+IF(AND(B20="съб",C20="")=FALSE,0,1)+IF(AND(B21="съб",C21="")=FALSE,0,1)+IF(AND(B22="съб",C22="")=FALSE,0,1)+IF(AND(B23="съб",C23="")=FALSE,0,1)+IF(AND(B24="съб",C24="")=FALSE,0,1)+IF(AND(B25="съб",C25="")=FALSE,0,1)+IF(AND(B26="съб",C26="")=FALSE,0,1)+IF(AND(B27="съб",C27="")=FALSE,0,1)+IF(AND(B28="съб",C28="")=FALSE,0,1)+IF(AND(B29="съб",C29="")=FALSE,0,1)+IF(AND(B30="съб",C30="")=FALSE,0,1)+IF(AND(B31="съб",C31="")=FALSE,0,1)+IF(AND(B32="съб",C32="")=FALSE,0,1)+IF(AND(B33="съб",C33="")=FALSE,0,1)+IF(AND(B34="съб",C34="")=FALSE,0,1)+IF(AND(B35="съб",C35="")=FALSE,0,1)&amp;"С/"&amp;IF(AND(B5="нед",C5="")=FALSE,0,1)+IF(AND(B6="нед",C6="")=FALSE,0,1)+IF(AND(B7="нед",C7="")=FALSE,0,1)+IF(AND(B8="нед",C8="")=FALSE,0,1)+IF(AND(B9="нед",C9="")=FALSE,0,1)+IF(AND(B10="нед",C10="")=FALSE,0,1)+IF(AND(B11="нед",C11="")=FALSE,0,1)+IF(AND(B12="нед",C12="")=FALSE,0,1)+IF(AND(B13="нед",C13="")=FALSE,0,1)+IF(AND(B14="нед",C14="")=FALSE,0,1)+IF(AND(B15="нед",C15="")=FALSE,0,1)+IF(AND(B16="нед",C16="")=FALSE,0,1)+IF(AND(B17="нед",C17="")=FALSE,0,1)+IF(AND(B18="нед",C18="")=FALSE,0,1)+IF(AND(B19="нед",C19="")=FALSE,0,1)+IF(AND(B20="нед",C20="")=FALSE,0,1)+IF(AND(B21="нед",C21="")=FALSE,0,1)+IF(AND(B22="нед",C22="")=FALSE,0,1)+IF(AND(B23="нед",C23="")=FALSE,0,1)+IF(AND(B24="нед",C24="")=FALSE,0,1)+IF(AND(B25="нед",C25="")=FALSE,0,1)+IF(AND(B26="нед",C26="")=FALSE,0,1)+IF(AND(B27="нед",C27="")=FALSE,0,1)+IF(AND(B28="нед",C28="")=FALSE,0,1)+IF(AND(B29="нед",C29="")=FALSE,0,1)+IF(AND(B30="нед",C30="")=FALSE,0,1)+IF(AND(B31="нед",C31="")=FALSE,0,1)+IF(AND(B32="нед",C32="")=FALSE,0,1)+IF(AND(B33="нед",C33="")=FALSE,0,1)+IF(AND(B34="нед",C34="")=FALSE,0,1)+IF(AND(B35="нед",C35="")=FALSE,0,1)&amp;"Н"</f>
        <v>4С/4Н</v>
      </c>
      <c r="D36" s="4" t="str">
        <f>IF(AND(B5="съб",D5="")=FALSE,0,1)+IF(AND(B6="съб",D6="")=FALSE,0,1)+IF(AND(B7="съб",D7="")=FALSE,0,1)+IF(AND(B8="съб",D8="")=FALSE,0,1)+IF(AND(B9="съб",D9="")=FALSE,0,1)+IF(AND(B10="съб",D10="")=FALSE,0,1)+IF(AND(B11="съб",D11="")=FALSE,0,1)+IF(AND(B12="съб",D12="")=FALSE,0,1)+IF(AND(B13="съб",D13="")=FALSE,0,1)+IF(AND(B14="съб",D14="")=FALSE,0,1)+IF(AND(B15="съб",D15="")=FALSE,0,1)+IF(AND(B16="съб",D16="")=FALSE,0,1)+IF(AND(B17="съб",D17="")=FALSE,0,1)+IF(AND(B18="съб",D18="")=FALSE,0,1)+IF(AND(B19="съб",D19="")=FALSE,0,1)+IF(AND(B20="съб",D20="")=FALSE,0,1)+IF(AND(B21="съб",D21="")=FALSE,0,1)+IF(AND(B22="съб",D22="")=FALSE,0,1)+IF(AND(B23="съб",D23="")=FALSE,0,1)+IF(AND(B24="съб",D24="")=FALSE,0,1)+IF(AND(B25="съб",D25="")=FALSE,0,1)+IF(AND(B26="съб",D26="")=FALSE,0,1)+IF(AND(B27="съб",D27="")=FALSE,0,1)+IF(AND(B28="съб",D28="")=FALSE,0,1)+IF(AND(B29="съб",D29="")=FALSE,0,1)+IF(AND(B30="съб",D30="")=FALSE,0,1)+IF(AND(B31="съб",D31="")=FALSE,0,1)+IF(AND(B32="съб",D32="")=FALSE,0,1)+IF(AND(B33="съб",D33="")=FALSE,0,1)+IF(AND(B34="съб",D34="")=FALSE,0,1)+IF(AND(B35="съб",D35="")=FALSE,0,1)&amp;"С/"&amp;IF(AND(B5="нед",D5="")=FALSE,0,1)+IF(AND(B6="нед",D6="")=FALSE,0,1)+IF(AND(B7="нед",D7="")=FALSE,0,1)+IF(AND(B8="нед",D8="")=FALSE,0,1)+IF(AND(B9="нед",D9="")=FALSE,0,1)+IF(AND(B10="нед",D10="")=FALSE,0,1)+IF(AND(B11="нед",D11="")=FALSE,0,1)+IF(AND(B12="нед",D12="")=FALSE,0,1)+IF(AND(B13="нед",D13="")=FALSE,0,1)+IF(AND(B14="нед",D14="")=FALSE,0,1)+IF(AND(B15="нед",D15="")=FALSE,0,1)+IF(AND(B16="нед",D16="")=FALSE,0,1)+IF(AND(B17="нед",D17="")=FALSE,0,1)+IF(AND(B18="нед",D18="")=FALSE,0,1)+IF(AND(B19="нед",D19="")=FALSE,0,1)+IF(AND(B20="нед",D20="")=FALSE,0,1)+IF(AND(B21="нед",D21="")=FALSE,0,1)+IF(AND(B22="нед",D22="")=FALSE,0,1)+IF(AND(B23="нед",D23="")=FALSE,0,1)+IF(AND(B24="нед",D24="")=FALSE,0,1)+IF(AND(B25="нед",D25="")=FALSE,0,1)+IF(AND(B26="нед",D26="")=FALSE,0,1)+IF(AND(B27="нед",D27="")=FALSE,0,1)+IF(AND(B28="нед",D28="")=FALSE,0,1)+IF(AND(B29="нед",D29="")=FALSE,0,1)+IF(AND(B30="нед",D30="")=FALSE,0,1)+IF(AND(B31="нед",D31="")=FALSE,0,1)+IF(AND(B32="нед",D32="")=FALSE,0,1)+IF(AND(B33="нед",D33="")=FALSE,0,1)+IF(AND(B34="нед",D34="")=FALSE,0,1)+IF(AND(B35="нед",D35="")=FALSE,0,1)&amp;"Н"</f>
        <v>4С/4Н</v>
      </c>
      <c r="E36" s="4" t="str">
        <f>IF(AND(B5="съб",E5="")=FALSE,0,1)+IF(AND(B6="съб",E6="")=FALSE,0,1)+IF(AND(B7="съб",E7="")=FALSE,0,1)+IF(AND(B8="съб",E8="")=FALSE,0,1)+IF(AND(B9="съб",E9="")=FALSE,0,1)+IF(AND(B10="съб",E10="")=FALSE,0,1)+IF(AND(B11="съб",E11="")=FALSE,0,1)+IF(AND(B12="съб",E12="")=FALSE,0,1)+IF(AND(B13="съб",E13="")=FALSE,0,1)+IF(AND(B14="съб",E14="")=FALSE,0,1)+IF(AND(B15="съб",E15="")=FALSE,0,1)+IF(AND(B16="съб",E16="")=FALSE,0,1)+IF(AND(B17="съб",E17="")=FALSE,0,1)+IF(AND(B18="съб",E18="")=FALSE,0,1)+IF(AND(B19="съб",E19="")=FALSE,0,1)+IF(AND(B20="съб",E20="")=FALSE,0,1)+IF(AND(B21="съб",E21="")=FALSE,0,1)+IF(AND(B22="съб",E22="")=FALSE,0,1)+IF(AND(B23="съб",E23="")=FALSE,0,1)+IF(AND(B24="съб",E24="")=FALSE,0,1)+IF(AND(B25="съб",E25="")=FALSE,0,1)+IF(AND(B26="съб",E26="")=FALSE,0,1)+IF(AND(B27="съб",E27="")=FALSE,0,1)+IF(AND(B28="съб",E28="")=FALSE,0,1)+IF(AND(B29="съб",E29="")=FALSE,0,1)+IF(AND(B30="съб",E30="")=FALSE,0,1)+IF(AND(B31="съб",E31="")=FALSE,0,1)+IF(AND(B32="съб",E32="")=FALSE,0,1)+IF(AND(B33="съб",E33="")=FALSE,0,1)+IF(AND(B34="съб",E34="")=FALSE,0,1)+IF(AND(B35="съб",E35="")=FALSE,0,1)&amp;"С/"&amp;IF(AND(B5="нед",E5="")=FALSE,0,1)+IF(AND(B6="нед",E6="")=FALSE,0,1)+IF(AND(B7="нед",E7="")=FALSE,0,1)+IF(AND(B8="нед",E8="")=FALSE,0,1)+IF(AND(B9="нед",E9="")=FALSE,0,1)+IF(AND(B10="нед",E10="")=FALSE,0,1)+IF(AND(B11="нед",E11="")=FALSE,0,1)+IF(AND(B12="нед",E12="")=FALSE,0,1)+IF(AND(B13="нед",E13="")=FALSE,0,1)+IF(AND(B14="нед",E14="")=FALSE,0,1)+IF(AND(B15="нед",E15="")=FALSE,0,1)+IF(AND(B16="нед",E16="")=FALSE,0,1)+IF(AND(B17="нед",E17="")=FALSE,0,1)+IF(AND(B18="нед",E18="")=FALSE,0,1)+IF(AND(B19="нед",E19="")=FALSE,0,1)+IF(AND(B20="нед",E20="")=FALSE,0,1)+IF(AND(B21="нед",E21="")=FALSE,0,1)+IF(AND(B22="нед",E22="")=FALSE,0,1)+IF(AND(B23="нед",E23="")=FALSE,0,1)+IF(AND(B24="нед",E24="")=FALSE,0,1)+IF(AND(B25="нед",E25="")=FALSE,0,1)+IF(AND(B26="нед",E26="")=FALSE,0,1)+IF(AND(B27="нед",E27="")=FALSE,0,1)+IF(AND(B28="нед",E28="")=FALSE,0,1)+IF(AND(B29="нед",E29="")=FALSE,0,1)+IF(AND(B30="нед",E30="")=FALSE,0,1)+IF(AND(B31="нед",E31="")=FALSE,0,1)+IF(AND(B32="нед",E32="")=FALSE,0,1)+IF(AND(B33="нед",E33="")=FALSE,0,1)+IF(AND(B34="нед",E34="")=FALSE,0,1)+IF(AND(B35="нед",E35="")=FALSE,0,1)&amp;"Н"</f>
        <v>4С/4Н</v>
      </c>
      <c r="F36" s="4" t="str">
        <f>IF(AND(B5="съб",F5="")=FALSE,0,1)+IF(AND(B6="съб",F6="")=FALSE,0,1)+IF(AND(B7="съб",F7="")=FALSE,0,1)+IF(AND(B8="съб",F8="")=FALSE,0,1)+IF(AND(B9="съб",F9="")=FALSE,0,1)+IF(AND(B10="съб",F10="")=FALSE,0,1)+IF(AND(B11="съб",F11="")=FALSE,0,1)+IF(AND(B12="съб",F12="")=FALSE,0,1)+IF(AND(B13="съб",F13="")=FALSE,0,1)+IF(AND(B14="съб",F14="")=FALSE,0,1)+IF(AND(B15="съб",F15="")=FALSE,0,1)+IF(AND(B16="съб",F16="")=FALSE,0,1)+IF(AND(B17="съб",F17="")=FALSE,0,1)+IF(AND(B18="съб",F18="")=FALSE,0,1)+IF(AND(B19="съб",F19="")=FALSE,0,1)+IF(AND(B20="съб",F20="")=FALSE,0,1)+IF(AND(B21="съб",F21="")=FALSE,0,1)+IF(AND(B22="съб",F22="")=FALSE,0,1)+IF(AND(B23="съб",F23="")=FALSE,0,1)+IF(AND(B24="съб",F24="")=FALSE,0,1)+IF(AND(B25="съб",F25="")=FALSE,0,1)+IF(AND(B26="съб",F26="")=FALSE,0,1)+IF(AND(B27="съб",F27="")=FALSE,0,1)+IF(AND(B28="съб",F28="")=FALSE,0,1)+IF(AND(B29="съб",F29="")=FALSE,0,1)+IF(AND(B30="съб",F30="")=FALSE,0,1)+IF(AND(B31="съб",F31="")=FALSE,0,1)+IF(AND(B32="съб",F32="")=FALSE,0,1)+IF(AND(B33="съб",F33="")=FALSE,0,1)+IF(AND(B34="съб",F34="")=FALSE,0,1)+IF(AND(B35="съб",F35="")=FALSE,0,1)&amp;"С/"&amp;IF(AND(B5="нед",F5="")=FALSE,0,1)+IF(AND(B6="нед",F6="")=FALSE,0,1)+IF(AND(B7="нед",F7="")=FALSE,0,1)+IF(AND(B8="нед",F8="")=FALSE,0,1)+IF(AND(B9="нед",F9="")=FALSE,0,1)+IF(AND(B10="нед",F10="")=FALSE,0,1)+IF(AND(B11="нед",F11="")=FALSE,0,1)+IF(AND(B12="нед",F12="")=FALSE,0,1)+IF(AND(B13="нед",F13="")=FALSE,0,1)+IF(AND(B14="нед",F14="")=FALSE,0,1)+IF(AND(B15="нед",F15="")=FALSE,0,1)+IF(AND(B16="нед",F16="")=FALSE,0,1)+IF(AND(B17="нед",F17="")=FALSE,0,1)+IF(AND(B18="нед",F18="")=FALSE,0,1)+IF(AND(B19="нед",F19="")=FALSE,0,1)+IF(AND(B20="нед",F20="")=FALSE,0,1)+IF(AND(B21="нед",F21="")=FALSE,0,1)+IF(AND(B22="нед",F22="")=FALSE,0,1)+IF(AND(B23="нед",F23="")=FALSE,0,1)+IF(AND(B24="нед",F24="")=FALSE,0,1)+IF(AND(B25="нед",F25="")=FALSE,0,1)+IF(AND(B26="нед",F26="")=FALSE,0,1)+IF(AND(B27="нед",F27="")=FALSE,0,1)+IF(AND(B28="нед",F28="")=FALSE,0,1)+IF(AND(B29="нед",F29="")=FALSE,0,1)+IF(AND(B30="нед",F30="")=FALSE,0,1)+IF(AND(B31="нед",F31="")=FALSE,0,1)+IF(AND(B32="нед",F32="")=FALSE,0,1)+IF(AND(B33="нед",F33="")=FALSE,0,1)+IF(AND(B34="нед",F34="")=FALSE,0,1)+IF(AND(B35="нед",F35="")=FALSE,0,1)&amp;"Н"</f>
        <v>4С/4Н</v>
      </c>
      <c r="G36" s="4" t="str">
        <f>IF(AND(B5="съб",G5="")=FALSE,0,1)+IF(AND(B6="съб",G6="")=FALSE,0,1)+IF(AND(B7="съб",G7="")=FALSE,0,1)+IF(AND(B8="съб",G8="")=FALSE,0,1)+IF(AND(B9="съб",G9="")=FALSE,0,1)+IF(AND(B10="съб",G10="")=FALSE,0,1)+IF(AND(B11="съб",G11="")=FALSE,0,1)+IF(AND(B12="съб",G12="")=FALSE,0,1)+IF(AND(B13="съб",G13="")=FALSE,0,1)+IF(AND(B14="съб",G14="")=FALSE,0,1)+IF(AND(B15="съб",G15="")=FALSE,0,1)+IF(AND(B16="съб",G16="")=FALSE,0,1)+IF(AND(B17="съб",G17="")=FALSE,0,1)+IF(AND(B18="съб",G18="")=FALSE,0,1)+IF(AND(B19="съб",G19="")=FALSE,0,1)+IF(AND(B20="съб",G20="")=FALSE,0,1)+IF(AND(B21="съб",G21="")=FALSE,0,1)+IF(AND(B22="съб",G22="")=FALSE,0,1)+IF(AND(B23="съб",G23="")=FALSE,0,1)+IF(AND(B24="съб",G24="")=FALSE,0,1)+IF(AND(B25="съб",G25="")=FALSE,0,1)+IF(AND(B26="съб",G26="")=FALSE,0,1)+IF(AND(B27="съб",G27="")=FALSE,0,1)+IF(AND(B28="съб",G28="")=FALSE,0,1)+IF(AND(B29="съб",G29="")=FALSE,0,1)+IF(AND(B30="съб",G30="")=FALSE,0,1)+IF(AND(B31="съб",G31="")=FALSE,0,1)+IF(AND(B32="съб",G32="")=FALSE,0,1)+IF(AND(B33="съб",G33="")=FALSE,0,1)+IF(AND(B34="съб",G34="")=FALSE,0,1)+IF(AND(B35="съб",G35="")=FALSE,0,1)&amp;"С/"&amp;IF(AND(B5="нед",G5="")=FALSE,0,1)+IF(AND(B6="нед",G6="")=FALSE,0,1)+IF(AND(B7="нед",G7="")=FALSE,0,1)+IF(AND(B8="нед",G8="")=FALSE,0,1)+IF(AND(B9="нед",G9="")=FALSE,0,1)+IF(AND(B10="нед",G10="")=FALSE,0,1)+IF(AND(B11="нед",G11="")=FALSE,0,1)+IF(AND(B12="нед",G12="")=FALSE,0,1)+IF(AND(B13="нед",G13="")=FALSE,0,1)+IF(AND(B14="нед",G14="")=FALSE,0,1)+IF(AND(B15="нед",G15="")=FALSE,0,1)+IF(AND(B16="нед",G16="")=FALSE,0,1)+IF(AND(B17="нед",G17="")=FALSE,0,1)+IF(AND(B18="нед",G18="")=FALSE,0,1)+IF(AND(B19="нед",G19="")=FALSE,0,1)+IF(AND(B20="нед",G20="")=FALSE,0,1)+IF(AND(B21="нед",G21="")=FALSE,0,1)+IF(AND(B22="нед",G22="")=FALSE,0,1)+IF(AND(B23="нед",G23="")=FALSE,0,1)+IF(AND(B24="нед",G24="")=FALSE,0,1)+IF(AND(B25="нед",G25="")=FALSE,0,1)+IF(AND(B26="нед",G26="")=FALSE,0,1)+IF(AND(B27="нед",G27="")=FALSE,0,1)+IF(AND(B28="нед",G28="")=FALSE,0,1)+IF(AND(B29="нед",G29="")=FALSE,0,1)+IF(AND(B30="нед",G30="")=FALSE,0,1)+IF(AND(B31="нед",G31="")=FALSE,0,1)+IF(AND(B32="нед",G32="")=FALSE,0,1)+IF(AND(B33="нед",G33="")=FALSE,0,1)+IF(AND(B34="нед",G34="")=FALSE,0,1)+IF(AND(B35="нед",G35="")=FALSE,0,1)&amp;"Н"</f>
        <v>4С/4Н</v>
      </c>
      <c r="H36" s="4" t="str">
        <f>IF(AND(B5="съб",H5="")=FALSE,0,1)+IF(AND(B6="съб",H6="")=FALSE,0,1)+IF(AND(B7="съб",H7="")=FALSE,0,1)+IF(AND(B8="съб",H8="")=FALSE,0,1)+IF(AND(B9="съб",H9="")=FALSE,0,1)+IF(AND(B10="съб",H10="")=FALSE,0,1)+IF(AND(B11="съб",H11="")=FALSE,0,1)+IF(AND(B12="съб",H12="")=FALSE,0,1)+IF(AND(B13="съб",H13="")=FALSE,0,1)+IF(AND(B14="съб",H14="")=FALSE,0,1)+IF(AND(B15="съб",H15="")=FALSE,0,1)+IF(AND(B16="съб",H16="")=FALSE,0,1)+IF(AND(B17="съб",H17="")=FALSE,0,1)+IF(AND(B18="съб",H18="")=FALSE,0,1)+IF(AND(B19="съб",H19="")=FALSE,0,1)+IF(AND(B20="съб",H20="")=FALSE,0,1)+IF(AND(B21="съб",H21="")=FALSE,0,1)+IF(AND(B22="съб",H22="")=FALSE,0,1)+IF(AND(B23="съб",H23="")=FALSE,0,1)+IF(AND(B24="съб",H24="")=FALSE,0,1)+IF(AND(B25="съб",H25="")=FALSE,0,1)+IF(AND(B26="съб",H26="")=FALSE,0,1)+IF(AND(B27="съб",H27="")=FALSE,0,1)+IF(AND(B28="съб",H28="")=FALSE,0,1)+IF(AND(B29="съб",H29="")=FALSE,0,1)+IF(AND(B30="съб",H30="")=FALSE,0,1)+IF(AND(B31="съб",H31="")=FALSE,0,1)+IF(AND(B32="съб",H32="")=FALSE,0,1)+IF(AND(B33="съб",H33="")=FALSE,0,1)+IF(AND(B34="съб",H34="")=FALSE,0,1)+IF(AND(B35="съб",H35="")=FALSE,0,1)&amp;"С/"&amp;IF(AND(B5="нед",H5="")=FALSE,0,1)+IF(AND(B6="нед",H6="")=FALSE,0,1)+IF(AND(B7="нед",H7="")=FALSE,0,1)+IF(AND(B8="нед",H8="")=FALSE,0,1)+IF(AND(B9="нед",H9="")=FALSE,0,1)+IF(AND(B10="нед",H10="")=FALSE,0,1)+IF(AND(B11="нед",H11="")=FALSE,0,1)+IF(AND(B12="нед",H12="")=FALSE,0,1)+IF(AND(B13="нед",H13="")=FALSE,0,1)+IF(AND(B14="нед",H14="")=FALSE,0,1)+IF(AND(B15="нед",H15="")=FALSE,0,1)+IF(AND(B16="нед",H16="")=FALSE,0,1)+IF(AND(B17="нед",H17="")=FALSE,0,1)+IF(AND(B18="нед",H18="")=FALSE,0,1)+IF(AND(B19="нед",H19="")=FALSE,0,1)+IF(AND(B20="нед",H20="")=FALSE,0,1)+IF(AND(B21="нед",H21="")=FALSE,0,1)+IF(AND(B22="нед",H22="")=FALSE,0,1)+IF(AND(B23="нед",H23="")=FALSE,0,1)+IF(AND(B24="нед",H24="")=FALSE,0,1)+IF(AND(B25="нед",H25="")=FALSE,0,1)+IF(AND(B26="нед",H26="")=FALSE,0,1)+IF(AND(B27="нед",H27="")=FALSE,0,1)+IF(AND(B28="нед",H28="")=FALSE,0,1)+IF(AND(B29="нед",H29="")=FALSE,0,1)+IF(AND(B30="нед",H30="")=FALSE,0,1)+IF(AND(B31="нед",H31="")=FALSE,0,1)+IF(AND(B32="нед",H32="")=FALSE,0,1)+IF(AND(B33="нед",H33="")=FALSE,0,1)+IF(AND(B34="нед",H34="")=FALSE,0,1)+IF(AND(B35="нед",H35="")=FALSE,0,1)&amp;"Н"</f>
        <v>4С/4Н</v>
      </c>
      <c r="I36" s="4" t="str">
        <f>IF(AND(B5="съб",I5="")=FALSE,0,1)+IF(AND(B6="съб",I6="")=FALSE,0,1)+IF(AND(B7="съб",I7="")=FALSE,0,1)+IF(AND(B8="съб",I8="")=FALSE,0,1)+IF(AND(B9="съб",I9="")=FALSE,0,1)+IF(AND(B10="съб",I10="")=FALSE,0,1)+IF(AND(B11="съб",I11="")=FALSE,0,1)+IF(AND(B12="съб",I12="")=FALSE,0,1)+IF(AND(B13="съб",I13="")=FALSE,0,1)+IF(AND(B14="съб",I14="")=FALSE,0,1)+IF(AND(B15="съб",I15="")=FALSE,0,1)+IF(AND(B16="съб",I16="")=FALSE,0,1)+IF(AND(B17="съб",I17="")=FALSE,0,1)+IF(AND(B18="съб",I18="")=FALSE,0,1)+IF(AND(B19="съб",I19="")=FALSE,0,1)+IF(AND(B20="съб",I20="")=FALSE,0,1)+IF(AND(B21="съб",I21="")=FALSE,0,1)+IF(AND(B22="съб",I22="")=FALSE,0,1)+IF(AND(B23="съб",I23="")=FALSE,0,1)+IF(AND(B24="съб",I24="")=FALSE,0,1)+IF(AND(B25="съб",I25="")=FALSE,0,1)+IF(AND(B26="съб",I26="")=FALSE,0,1)+IF(AND(B27="съб",I27="")=FALSE,0,1)+IF(AND(B28="съб",I28="")=FALSE,0,1)+IF(AND(B29="съб",I29="")=FALSE,0,1)+IF(AND(B30="съб",I30="")=FALSE,0,1)+IF(AND(B31="съб",I31="")=FALSE,0,1)+IF(AND(B32="съб",I32="")=FALSE,0,1)+IF(AND(B33="съб",I33="")=FALSE,0,1)+IF(AND(B34="съб",I34="")=FALSE,0,1)+IF(AND(B35="съб",I35="")=FALSE,0,1)&amp;"С/"&amp;IF(AND(B5="нед",I5="")=FALSE,0,1)+IF(AND(B6="нед",I6="")=FALSE,0,1)+IF(AND(B7="нед",I7="")=FALSE,0,1)+IF(AND(B8="нед",I8="")=FALSE,0,1)+IF(AND(B9="нед",I9="")=FALSE,0,1)+IF(AND(B10="нед",I10="")=FALSE,0,1)+IF(AND(B11="нед",I11="")=FALSE,0,1)+IF(AND(B12="нед",I12="")=FALSE,0,1)+IF(AND(B13="нед",I13="")=FALSE,0,1)+IF(AND(B14="нед",I14="")=FALSE,0,1)+IF(AND(B15="нед",I15="")=FALSE,0,1)+IF(AND(B16="нед",I16="")=FALSE,0,1)+IF(AND(B17="нед",I17="")=FALSE,0,1)+IF(AND(B18="нед",I18="")=FALSE,0,1)+IF(AND(B19="нед",I19="")=FALSE,0,1)+IF(AND(B20="нед",I20="")=FALSE,0,1)+IF(AND(B21="нед",I21="")=FALSE,0,1)+IF(AND(B22="нед",I22="")=FALSE,0,1)+IF(AND(B23="нед",I23="")=FALSE,0,1)+IF(AND(B24="нед",I24="")=FALSE,0,1)+IF(AND(B25="нед",I25="")=FALSE,0,1)+IF(AND(B26="нед",I26="")=FALSE,0,1)+IF(AND(B27="нед",I27="")=FALSE,0,1)+IF(AND(B28="нед",I28="")=FALSE,0,1)+IF(AND(B29="нед",I29="")=FALSE,0,1)+IF(AND(B30="нед",I30="")=FALSE,0,1)+IF(AND(B31="нед",I31="")=FALSE,0,1)+IF(AND(B32="нед",I32="")=FALSE,0,1)+IF(AND(B33="нед",I33="")=FALSE,0,1)+IF(AND(B34="нед",I34="")=FALSE,0,1)+IF(AND(B35="нед",I35="")=FALSE,0,1)&amp;"Н"</f>
        <v>4С/4Н</v>
      </c>
      <c r="J36" s="4" t="str">
        <f>IF(AND(B5="съб",J5="")=FALSE,0,1)+IF(AND(B6="съб",J6="")=FALSE,0,1)+IF(AND(B7="съб",J7="")=FALSE,0,1)+IF(AND(B8="съб",J8="")=FALSE,0,1)+IF(AND(B9="съб",J9="")=FALSE,0,1)+IF(AND(B10="съб",J10="")=FALSE,0,1)+IF(AND(B11="съб",J11="")=FALSE,0,1)+IF(AND(B12="съб",J12="")=FALSE,0,1)+IF(AND(B13="съб",J13="")=FALSE,0,1)+IF(AND(B14="съб",J14="")=FALSE,0,1)+IF(AND(B15="съб",J15="")=FALSE,0,1)+IF(AND(B16="съб",J16="")=FALSE,0,1)+IF(AND(B17="съб",J17="")=FALSE,0,1)+IF(AND(B18="съб",J18="")=FALSE,0,1)+IF(AND(B19="съб",J19="")=FALSE,0,1)+IF(AND(B20="съб",J20="")=FALSE,0,1)+IF(AND(B21="съб",J21="")=FALSE,0,1)+IF(AND(B22="съб",J22="")=FALSE,0,1)+IF(AND(B23="съб",J23="")=FALSE,0,1)+IF(AND(B24="съб",J24="")=FALSE,0,1)+IF(AND(B25="съб",J25="")=FALSE,0,1)+IF(AND(B26="съб",J26="")=FALSE,0,1)+IF(AND(B27="съб",J27="")=FALSE,0,1)+IF(AND(B28="съб",J28="")=FALSE,0,1)+IF(AND(B29="съб",J29="")=FALSE,0,1)+IF(AND(B30="съб",J30="")=FALSE,0,1)+IF(AND(B31="съб",J31="")=FALSE,0,1)+IF(AND(B32="съб",J32="")=FALSE,0,1)+IF(AND(B33="съб",J33="")=FALSE,0,1)+IF(AND(B34="съб",J34="")=FALSE,0,1)+IF(AND(B35="съб",J35="")=FALSE,0,1)&amp;"С/"&amp;IF(AND(B5="нед",J5="")=FALSE,0,1)+IF(AND(B6="нед",J6="")=FALSE,0,1)+IF(AND(B7="нед",J7="")=FALSE,0,1)+IF(AND(B8="нед",J8="")=FALSE,0,1)+IF(AND(B9="нед",J9="")=FALSE,0,1)+IF(AND(B10="нед",J10="")=FALSE,0,1)+IF(AND(B11="нед",J11="")=FALSE,0,1)+IF(AND(B12="нед",J12="")=FALSE,0,1)+IF(AND(B13="нед",J13="")=FALSE,0,1)+IF(AND(B14="нед",J14="")=FALSE,0,1)+IF(AND(B15="нед",J15="")=FALSE,0,1)+IF(AND(B16="нед",J16="")=FALSE,0,1)+IF(AND(B17="нед",J17="")=FALSE,0,1)+IF(AND(B18="нед",J18="")=FALSE,0,1)+IF(AND(B19="нед",J19="")=FALSE,0,1)+IF(AND(B20="нед",J20="")=FALSE,0,1)+IF(AND(B21="нед",J21="")=FALSE,0,1)+IF(AND(B22="нед",J22="")=FALSE,0,1)+IF(AND(B23="нед",J23="")=FALSE,0,1)+IF(AND(B24="нед",J24="")=FALSE,0,1)+IF(AND(B25="нед",J25="")=FALSE,0,1)+IF(AND(B26="нед",J26="")=FALSE,0,1)+IF(AND(B27="нед",J27="")=FALSE,0,1)+IF(AND(B28="нед",J28="")=FALSE,0,1)+IF(AND(B29="нед",J29="")=FALSE,0,1)+IF(AND(B30="нед",J30="")=FALSE,0,1)+IF(AND(B31="нед",J31="")=FALSE,0,1)+IF(AND(B32="нед",J32="")=FALSE,0,1)+IF(AND(B33="нед",J33="")=FALSE,0,1)+IF(AND(B34="нед",J34="")=FALSE,0,1)+IF(AND(B35="нед",J35="")=FALSE,0,1)&amp;"Н"</f>
        <v>4С/4Н</v>
      </c>
      <c r="K36" s="4" t="str">
        <f>IF(AND(B5="съб",K5="")=FALSE,0,1)+IF(AND(B6="съб",K6="")=FALSE,0,1)+IF(AND(B7="съб",K7="")=FALSE,0,1)+IF(AND(B8="съб",K8="")=FALSE,0,1)+IF(AND(B9="съб",K9="")=FALSE,0,1)+IF(AND(B10="съб",K10="")=FALSE,0,1)+IF(AND(B11="съб",K11="")=FALSE,0,1)+IF(AND(B12="съб",K12="")=FALSE,0,1)+IF(AND(B13="съб",K13="")=FALSE,0,1)+IF(AND(B14="съб",K14="")=FALSE,0,1)+IF(AND(B15="съб",K15="")=FALSE,0,1)+IF(AND(B16="съб",K16="")=FALSE,0,1)+IF(AND(B17="съб",K17="")=FALSE,0,1)+IF(AND(B18="съб",K18="")=FALSE,0,1)+IF(AND(B19="съб",K19="")=FALSE,0,1)+IF(AND(B20="съб",K20="")=FALSE,0,1)+IF(AND(B21="съб",K21="")=FALSE,0,1)+IF(AND(B22="съб",K22="")=FALSE,0,1)+IF(AND(B23="съб",K23="")=FALSE,0,1)+IF(AND(B24="съб",K24="")=FALSE,0,1)+IF(AND(B25="съб",K25="")=FALSE,0,1)+IF(AND(B26="съб",K26="")=FALSE,0,1)+IF(AND(B27="съб",K27="")=FALSE,0,1)+IF(AND(B28="съб",K28="")=FALSE,0,1)+IF(AND(B29="съб",K29="")=FALSE,0,1)+IF(AND(B30="съб",K30="")=FALSE,0,1)+IF(AND(B31="съб",K31="")=FALSE,0,1)+IF(AND(B32="съб",K32="")=FALSE,0,1)+IF(AND(B33="съб",K33="")=FALSE,0,1)+IF(AND(B34="съб",K34="")=FALSE,0,1)+IF(AND(B35="съб",K35="")=FALSE,0,1)&amp;"С/"&amp;IF(AND(B5="нед",K5="")=FALSE,0,1)+IF(AND(B6="нед",K6="")=FALSE,0,1)+IF(AND(B7="нед",K7="")=FALSE,0,1)+IF(AND(B8="нед",K8="")=FALSE,0,1)+IF(AND(B9="нед",K9="")=FALSE,0,1)+IF(AND(B10="нед",K10="")=FALSE,0,1)+IF(AND(B11="нед",K11="")=FALSE,0,1)+IF(AND(B12="нед",K12="")=FALSE,0,1)+IF(AND(B13="нед",K13="")=FALSE,0,1)+IF(AND(B14="нед",K14="")=FALSE,0,1)+IF(AND(B15="нед",K15="")=FALSE,0,1)+IF(AND(B16="нед",K16="")=FALSE,0,1)+IF(AND(B17="нед",K17="")=FALSE,0,1)+IF(AND(B18="нед",K18="")=FALSE,0,1)+IF(AND(B19="нед",K19="")=FALSE,0,1)+IF(AND(B20="нед",K20="")=FALSE,0,1)+IF(AND(B21="нед",K21="")=FALSE,0,1)+IF(AND(B22="нед",K22="")=FALSE,0,1)+IF(AND(B23="нед",K23="")=FALSE,0,1)+IF(AND(B24="нед",K24="")=FALSE,0,1)+IF(AND(B25="нед",K25="")=FALSE,0,1)+IF(AND(B26="нед",K26="")=FALSE,0,1)+IF(AND(B27="нед",K27="")=FALSE,0,1)+IF(AND(B28="нед",K28="")=FALSE,0,1)+IF(AND(B29="нед",K29="")=FALSE,0,1)+IF(AND(B30="нед",K30="")=FALSE,0,1)+IF(AND(B31="нед",K31="")=FALSE,0,1)+IF(AND(B32="нед",K32="")=FALSE,0,1)+IF(AND(B33="нед",K33="")=FALSE,0,1)+IF(AND(B34="нед",K34="")=FALSE,0,1)+IF(AND(B35="нед",K35="")=FALSE,0,1)&amp;"Н"</f>
        <v>4С/4Н</v>
      </c>
      <c r="L36" s="4" t="str">
        <f>IF(AND(B5="съб",L5="")=FALSE,0,1)+IF(AND(B6="съб",L6="")=FALSE,0,1)+IF(AND(B7="съб",L7="")=FALSE,0,1)+IF(AND(B8="съб",L8="")=FALSE,0,1)+IF(AND(B9="съб",L9="")=FALSE,0,1)+IF(AND(B10="съб",L10="")=FALSE,0,1)+IF(AND(B11="съб",L11="")=FALSE,0,1)+IF(AND(B12="съб",L12="")=FALSE,0,1)+IF(AND(B13="съб",L13="")=FALSE,0,1)+IF(AND(B14="съб",L14="")=FALSE,0,1)+IF(AND(B15="съб",L15="")=FALSE,0,1)+IF(AND(B16="съб",L16="")=FALSE,0,1)+IF(AND(B17="съб",L17="")=FALSE,0,1)+IF(AND(B18="съб",L18="")=FALSE,0,1)+IF(AND(B19="съб",L19="")=FALSE,0,1)+IF(AND(B20="съб",L20="")=FALSE,0,1)+IF(AND(B21="съб",L21="")=FALSE,0,1)+IF(AND(B22="съб",L22="")=FALSE,0,1)+IF(AND(B23="съб",L23="")=FALSE,0,1)+IF(AND(B24="съб",L24="")=FALSE,0,1)+IF(AND(B25="съб",L25="")=FALSE,0,1)+IF(AND(B26="съб",L26="")=FALSE,0,1)+IF(AND(B27="съб",L27="")=FALSE,0,1)+IF(AND(B28="съб",L28="")=FALSE,0,1)+IF(AND(B29="съб",L29="")=FALSE,0,1)+IF(AND(B30="съб",L30="")=FALSE,0,1)+IF(AND(B31="съб",L31="")=FALSE,0,1)+IF(AND(B32="съб",L32="")=FALSE,0,1)+IF(AND(B33="съб",L33="")=FALSE,0,1)+IF(AND(B34="съб",L34="")=FALSE,0,1)+IF(AND(B35="съб",L35="")=FALSE,0,1)&amp;"С/"&amp;IF(AND(B5="нед",L5="")=FALSE,0,1)+IF(AND(B6="нед",L6="")=FALSE,0,1)+IF(AND(B7="нед",L7="")=FALSE,0,1)+IF(AND(B8="нед",L8="")=FALSE,0,1)+IF(AND(B9="нед",L9="")=FALSE,0,1)+IF(AND(B10="нед",L10="")=FALSE,0,1)+IF(AND(B11="нед",L11="")=FALSE,0,1)+IF(AND(B12="нед",L12="")=FALSE,0,1)+IF(AND(B13="нед",L13="")=FALSE,0,1)+IF(AND(B14="нед",L14="")=FALSE,0,1)+IF(AND(B15="нед",L15="")=FALSE,0,1)+IF(AND(B16="нед",L16="")=FALSE,0,1)+IF(AND(B17="нед",L17="")=FALSE,0,1)+IF(AND(B18="нед",L18="")=FALSE,0,1)+IF(AND(B19="нед",L19="")=FALSE,0,1)+IF(AND(B20="нед",L20="")=FALSE,0,1)+IF(AND(B21="нед",L21="")=FALSE,0,1)+IF(AND(B22="нед",L22="")=FALSE,0,1)+IF(AND(B23="нед",L23="")=FALSE,0,1)+IF(AND(B24="нед",L24="")=FALSE,0,1)+IF(AND(B25="нед",L25="")=FALSE,0,1)+IF(AND(B26="нед",L26="")=FALSE,0,1)+IF(AND(B27="нед",L27="")=FALSE,0,1)+IF(AND(B28="нед",L28="")=FALSE,0,1)+IF(AND(B29="нед",L29="")=FALSE,0,1)+IF(AND(B30="нед",L30="")=FALSE,0,1)+IF(AND(B31="нед",L31="")=FALSE,0,1)+IF(AND(B32="нед",L32="")=FALSE,0,1)+IF(AND(B33="нед",L33="")=FALSE,0,1)+IF(AND(B34="нед",L34="")=FALSE,0,1)+IF(AND(B35="нед",L35="")=FALSE,0,1)&amp;"Н"</f>
        <v>4С/4Н</v>
      </c>
      <c r="M36" s="4" t="str">
        <f>IF(AND(B5="съб",M5="")=FALSE,0,1)+IF(AND(B6="съб",M6="")=FALSE,0,1)+IF(AND(B7="съб",M7="")=FALSE,0,1)+IF(AND(B8="съб",M8="")=FALSE,0,1)+IF(AND(B9="съб",M9="")=FALSE,0,1)+IF(AND(B10="съб",M10="")=FALSE,0,1)+IF(AND(B11="съб",M11="")=FALSE,0,1)+IF(AND(B12="съб",M12="")=FALSE,0,1)+IF(AND(B13="съб",M13="")=FALSE,0,1)+IF(AND(B14="съб",M14="")=FALSE,0,1)+IF(AND(B15="съб",M15="")=FALSE,0,1)+IF(AND(B16="съб",M16="")=FALSE,0,1)+IF(AND(B17="съб",M17="")=FALSE,0,1)+IF(AND(B18="съб",M18="")=FALSE,0,1)+IF(AND(B19="съб",M19="")=FALSE,0,1)+IF(AND(B20="съб",M20="")=FALSE,0,1)+IF(AND(B21="съб",M21="")=FALSE,0,1)+IF(AND(B22="съб",M22="")=FALSE,0,1)+IF(AND(B23="съб",M23="")=FALSE,0,1)+IF(AND(B24="съб",M24="")=FALSE,0,1)+IF(AND(B25="съб",M25="")=FALSE,0,1)+IF(AND(B26="съб",M26="")=FALSE,0,1)+IF(AND(B27="съб",M27="")=FALSE,0,1)+IF(AND(B28="съб",M28="")=FALSE,0,1)+IF(AND(B29="съб",M29="")=FALSE,0,1)+IF(AND(B30="съб",M30="")=FALSE,0,1)+IF(AND(B31="съб",M31="")=FALSE,0,1)+IF(AND(B32="съб",M32="")=FALSE,0,1)+IF(AND(B33="съб",M33="")=FALSE,0,1)+IF(AND(B34="съб",M34="")=FALSE,0,1)+IF(AND(B35="съб",M35="")=FALSE,0,1)&amp;"С/"&amp;IF(AND(B5="нед",M5="")=FALSE,0,1)+IF(AND(B6="нед",M6="")=FALSE,0,1)+IF(AND(B7="нед",M7="")=FALSE,0,1)+IF(AND(B8="нед",M8="")=FALSE,0,1)+IF(AND(B9="нед",M9="")=FALSE,0,1)+IF(AND(B10="нед",M10="")=FALSE,0,1)+IF(AND(B11="нед",M11="")=FALSE,0,1)+IF(AND(B12="нед",M12="")=FALSE,0,1)+IF(AND(B13="нед",M13="")=FALSE,0,1)+IF(AND(B14="нед",M14="")=FALSE,0,1)+IF(AND(B15="нед",M15="")=FALSE,0,1)+IF(AND(B16="нед",M16="")=FALSE,0,1)+IF(AND(B17="нед",M17="")=FALSE,0,1)+IF(AND(B18="нед",M18="")=FALSE,0,1)+IF(AND(B19="нед",M19="")=FALSE,0,1)+IF(AND(B20="нед",M20="")=FALSE,0,1)+IF(AND(B21="нед",M21="")=FALSE,0,1)+IF(AND(B22="нед",M22="")=FALSE,0,1)+IF(AND(B23="нед",M23="")=FALSE,0,1)+IF(AND(B24="нед",M24="")=FALSE,0,1)+IF(AND(B25="нед",M25="")=FALSE,0,1)+IF(AND(B26="нед",M26="")=FALSE,0,1)+IF(AND(B27="нед",M27="")=FALSE,0,1)+IF(AND(B28="нед",M28="")=FALSE,0,1)+IF(AND(B29="нед",M29="")=FALSE,0,1)+IF(AND(B30="нед",M30="")=FALSE,0,1)+IF(AND(B31="нед",M31="")=FALSE,0,1)+IF(AND(B32="нед",M32="")=FALSE,0,1)+IF(AND(B33="нед",M33="")=FALSE,0,1)+IF(AND(B34="нед",M34="")=FALSE,0,1)+IF(AND(B35="нед",M35="")=FALSE,0,1)&amp;"Н"</f>
        <v>4С/4Н</v>
      </c>
    </row>
    <row r="37" spans="1:14" x14ac:dyDescent="0.25">
      <c r="A37" t="s">
        <v>14</v>
      </c>
      <c r="C37" s="4">
        <f>IF(C5="",0,1)+IF(C6="",0,1)+IF(C7="",0,1)+IF(C8="",0,1)+IF(C9="",0,1)+IF(C10="",0,1)+IF(C11="",0,1)+IF(C12="",0,1)+IF(C13="",0,1)+IF(C14="",0,1)+IF(C15="",0,1)+IF(C16="",0,1)+IF(C17="",0,1)+IF(C18="",0,1)+IF(C19="",0,1)+IF(C20="",0,1)+IF(C21="",0,1)+IF(C22="",0,1)+IF(C23="",0,1)+IF(C24="",0,1)+IF(C25="",0,1)+IF(C26="",0,1)+IF(C27="",0,1)+IF(C28="",0,1)+IF(C29="",0,1)+IF(C30="",0,1)+IF(C31="",0,1)+IF(C32="",0,1)+IF(C33="",0,1)+IF(C34="",0,1)+IF(C35="",0,1)</f>
        <v>0</v>
      </c>
      <c r="D37" s="4">
        <f t="shared" ref="D37:M37" si="1">IF(D5="",0,1)+IF(D6="",0,1)+IF(D7="",0,1)+IF(D8="",0,1)+IF(D9="",0,1)+IF(D10="",0,1)+IF(D11="",0,1)+IF(D12="",0,1)+IF(D13="",0,1)+IF(D14="",0,1)+IF(D15="",0,1)+IF(D16="",0,1)+IF(D17="",0,1)+IF(D18="",0,1)+IF(D19="",0,1)+IF(D20="",0,1)+IF(D21="",0,1)+IF(D22="",0,1)+IF(D23="",0,1)+IF(D24="",0,1)+IF(D25="",0,1)+IF(D26="",0,1)+IF(D27="",0,1)+IF(D28="",0,1)+IF(D29="",0,1)+IF(D30="",0,1)+IF(D31="",0,1)+IF(D32="",0,1)+IF(D33="",0,1)+IF(D34="",0,1)+IF(D35="",0,1)</f>
        <v>0</v>
      </c>
      <c r="E37" s="4">
        <f t="shared" si="1"/>
        <v>0</v>
      </c>
      <c r="F37" s="4">
        <f t="shared" si="1"/>
        <v>0</v>
      </c>
      <c r="G37" s="4">
        <f t="shared" si="1"/>
        <v>0</v>
      </c>
      <c r="H37" s="4">
        <f t="shared" si="1"/>
        <v>0</v>
      </c>
      <c r="I37" s="4">
        <f t="shared" si="1"/>
        <v>0</v>
      </c>
      <c r="J37" s="4">
        <f t="shared" si="1"/>
        <v>0</v>
      </c>
      <c r="K37" s="4">
        <f t="shared" si="1"/>
        <v>0</v>
      </c>
      <c r="L37" s="4">
        <f t="shared" si="1"/>
        <v>0</v>
      </c>
      <c r="M37" s="4">
        <f t="shared" si="1"/>
        <v>0</v>
      </c>
      <c r="N37" s="4"/>
    </row>
    <row r="38" spans="1:14" x14ac:dyDescent="0.25">
      <c r="A38" s="15" t="s">
        <v>13</v>
      </c>
      <c r="C38" s="8" t="str">
        <f>IF(C37&lt;18,C4&amp;" има твърде малко работни дни. ",IF(C37&gt;26,C4&amp;" има твърде много работни дни. ",""))&amp;IF(D37&lt;18,D4&amp;" има твърде малко работни дни. ",IF(D37&gt;26,D4&amp;" има твърде много работни дни. ",""))&amp;IF(E37&lt;18,E4&amp;" има твърде малко работни дни. ",IF(E37&gt;26,E4&amp;" има твърде много работни дни. ",""))&amp;IF(F37&lt;18,F4&amp;" има твърде малко работни дни. ",IF(F37&gt;26,F4&amp;" има твърде много работни дни. ",""))&amp;IF(G37&lt;18,G4&amp;" има твърде малко работни дни. ",IF(G37&gt;26,G4&amp;" има твърде много работни дни. ",""))&amp;IF(H37&lt;18,H4&amp;" има твърде малко работни дни. ",IF(H37&gt;26,H4&amp;" има твърде много работни дни. ",""))&amp;IF(I37&lt;18,I4&amp;" има твърде малко работни дни. ",IF(I37&gt;26,I4&amp;" има твърде много работни дни. ",""))&amp;IF(J37&lt;18,J4&amp;" има твърде малко работни дни. ",IF(J37&gt;26,J4&amp;" има твърде много работни дни. ",""))&amp;IF(K37&lt;18,K4&amp;" има твърде малко работни дни. ",IF(K37&gt;26,K4&amp;" има твърде много работни дни. ",""))&amp;IF(L37&lt;18,L4&amp;" има твърде малко работни дни. ",IF(L37&gt;26,L4&amp;" има твърде много работни дни. ",""))&amp;IF(M37&lt;18,M4&amp;" има твърде малко работни дни. ",IF(M37&gt;26,M4&amp;" има твърде много работни дни. ",""))</f>
        <v xml:space="preserve">Митко има твърде малко работни дни. Ники 66 има твърде малко работни дни. Ники 13 има твърде малко работни дни. Захо има твърде малко работни дни. Влади има твърде малко работни дни. Сашко има твърде малко работни дни. Жоро има твърде малко работни дни. Юли има твърде малко работни дни. Пепи има твърде малко работни дни. Криси има твърде малко работни дни. Цвети има твърде малко работни дни. </v>
      </c>
    </row>
  </sheetData>
  <dataValidations count="8">
    <dataValidation type="list" allowBlank="1" showInputMessage="1" showErrorMessage="1" prompt="Моля изберете месеца в тази кутийка" sqref="D2">
      <formula1>"1,2,3,4,5,6,7,8,9,10,11,12"</formula1>
    </dataValidation>
    <dataValidation type="list" allowBlank="1" showInputMessage="1" showErrorMessage="1" promptTitle="Моля изберете година" prompt="Моля изберете година" sqref="G2">
      <formula1>"2015,2016,2017,2018,2019,2020"</formula1>
    </dataValidation>
    <dataValidation type="list" allowBlank="1" showInputMessage="1" showErrorMessage="1" sqref="C5:C35 G5:G35">
      <formula1>"Н,Ф,Ц"</formula1>
    </dataValidation>
    <dataValidation type="list" allowBlank="1" showInputMessage="1" showErrorMessage="1" sqref="D5:E35 J5:J35">
      <formula1>"Н,Ф,Ц,Нсек,Фсек,Цсек"</formula1>
    </dataValidation>
    <dataValidation type="list" allowBlank="1" showInputMessage="1" showErrorMessage="1" sqref="F5:F35">
      <formula1>"Ф,Ц,Цсек"</formula1>
    </dataValidation>
    <dataValidation type="list" allowBlank="1" showInputMessage="1" showErrorMessage="1" sqref="H5:I35">
      <formula1>"П,Ф,Н,Ц"</formula1>
    </dataValidation>
    <dataValidation type="list" allowBlank="1" showInputMessage="1" showErrorMessage="1" sqref="K5:L35">
      <formula1>"Нсек,Фсек,Цсек"</formula1>
    </dataValidation>
    <dataValidation type="list" allowBlank="1" showInputMessage="1" showErrorMessage="1" sqref="M5:M35">
      <formula1>"Нсек,Фсек"</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JoPeTo PC</dc:creator>
  <cp:lastModifiedBy>JoPeTo PC</cp:lastModifiedBy>
  <cp:lastPrinted>2015-07-07T14:55:20Z</cp:lastPrinted>
  <dcterms:created xsi:type="dcterms:W3CDTF">2015-07-05T14:20:11Z</dcterms:created>
  <dcterms:modified xsi:type="dcterms:W3CDTF">2015-07-09T13:50:26Z</dcterms:modified>
</cp:coreProperties>
</file>